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19440" windowHeight="12450"/>
  </bookViews>
  <sheets>
    <sheet name="Все года" sheetId="1" r:id="rId1"/>
  </sheets>
  <definedNames>
    <definedName name="_xlnm.Print_Titles" localSheetId="0">'Все года'!$12:$12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56" i="1" l="1"/>
  <c r="T56" i="1" l="1"/>
  <c r="T61" i="1"/>
  <c r="T29" i="1"/>
  <c r="T25" i="1"/>
  <c r="T24" i="1" l="1"/>
  <c r="AL46" i="1"/>
  <c r="AH46" i="1"/>
  <c r="T46" i="1"/>
  <c r="AL19" i="1"/>
  <c r="AL25" i="1"/>
  <c r="AH25" i="1"/>
  <c r="AH29" i="1"/>
  <c r="T54" i="1"/>
  <c r="AL29" i="1"/>
  <c r="AL24" i="1" s="1"/>
  <c r="AH19" i="1" l="1"/>
  <c r="AH61" i="1"/>
  <c r="AH78" i="1"/>
  <c r="AH54" i="1"/>
  <c r="AL61" i="1" l="1"/>
  <c r="AL71" i="1"/>
  <c r="AH71" i="1"/>
  <c r="AL33" i="1"/>
  <c r="AH33" i="1"/>
  <c r="AH32" i="1" s="1"/>
  <c r="T33" i="1"/>
  <c r="T78" i="1"/>
  <c r="AL78" i="1"/>
  <c r="AL73" i="1" s="1"/>
  <c r="AH76" i="1"/>
  <c r="AH16" i="1" l="1"/>
  <c r="AH15" i="1" s="1"/>
  <c r="AH45" i="1"/>
  <c r="AH24" i="1" l="1"/>
  <c r="AL56" i="1"/>
  <c r="T60" i="1"/>
  <c r="T71" i="1" l="1"/>
  <c r="AI32" i="1"/>
  <c r="AJ32" i="1"/>
  <c r="AK32" i="1"/>
  <c r="U68" i="1"/>
  <c r="V68" i="1"/>
  <c r="W68" i="1"/>
  <c r="X68" i="1"/>
  <c r="Y68" i="1"/>
  <c r="Z68" i="1"/>
  <c r="AA68" i="1"/>
  <c r="AB68" i="1"/>
  <c r="AC68" i="1"/>
  <c r="AD68" i="1"/>
  <c r="AE68" i="1"/>
  <c r="AF68" i="1"/>
  <c r="AG68" i="1"/>
  <c r="AI68" i="1"/>
  <c r="AJ68" i="1"/>
  <c r="AK68" i="1"/>
  <c r="U41" i="1"/>
  <c r="V41" i="1"/>
  <c r="W41" i="1"/>
  <c r="X41" i="1"/>
  <c r="Y41" i="1"/>
  <c r="Z41" i="1"/>
  <c r="AA41" i="1"/>
  <c r="AB41" i="1"/>
  <c r="AC41" i="1"/>
  <c r="AD41" i="1"/>
  <c r="AE41" i="1"/>
  <c r="AF41" i="1"/>
  <c r="AG41" i="1"/>
  <c r="AI41" i="1"/>
  <c r="AJ41" i="1"/>
  <c r="AK41" i="1"/>
  <c r="U32" i="1"/>
  <c r="V32" i="1"/>
  <c r="W32" i="1"/>
  <c r="X32" i="1"/>
  <c r="Y32" i="1"/>
  <c r="Z32" i="1"/>
  <c r="AA32" i="1"/>
  <c r="AB32" i="1"/>
  <c r="AC32" i="1"/>
  <c r="AD32" i="1"/>
  <c r="AE32" i="1"/>
  <c r="AF32" i="1"/>
  <c r="AG32" i="1"/>
  <c r="AL45" i="1" l="1"/>
  <c r="AL32" i="1"/>
  <c r="T32" i="1"/>
  <c r="AL38" i="1" l="1"/>
  <c r="AL37" i="1" s="1"/>
  <c r="AH38" i="1"/>
  <c r="AH37" i="1" s="1"/>
  <c r="T38" i="1"/>
  <c r="AH21" i="1" l="1"/>
  <c r="AH18" i="1" s="1"/>
  <c r="AL21" i="1"/>
  <c r="AL18" i="1" s="1"/>
  <c r="T21" i="1"/>
  <c r="T18" i="1" s="1"/>
  <c r="AL42" i="1" l="1"/>
  <c r="AL41" i="1" s="1"/>
  <c r="AH42" i="1"/>
  <c r="AH41" i="1" s="1"/>
  <c r="AL60" i="1"/>
  <c r="AH60" i="1"/>
  <c r="AL69" i="1" l="1"/>
  <c r="AL68" i="1" s="1"/>
  <c r="AH69" i="1"/>
  <c r="AH68" i="1" s="1"/>
  <c r="T69" i="1"/>
  <c r="T68" i="1" s="1"/>
  <c r="U38" i="1" l="1"/>
  <c r="U37" i="1" s="1"/>
  <c r="V38" i="1"/>
  <c r="V37" i="1" s="1"/>
  <c r="W38" i="1"/>
  <c r="W37" i="1" s="1"/>
  <c r="X38" i="1"/>
  <c r="X37" i="1" s="1"/>
  <c r="Y38" i="1"/>
  <c r="Y37" i="1" s="1"/>
  <c r="Z38" i="1"/>
  <c r="Z37" i="1" s="1"/>
  <c r="AA38" i="1"/>
  <c r="AA37" i="1" s="1"/>
  <c r="AB38" i="1"/>
  <c r="AB37" i="1" s="1"/>
  <c r="AC38" i="1"/>
  <c r="AC37" i="1" s="1"/>
  <c r="AD38" i="1"/>
  <c r="AD37" i="1" s="1"/>
  <c r="AE38" i="1"/>
  <c r="AE37" i="1" s="1"/>
  <c r="AF38" i="1"/>
  <c r="AF37" i="1" s="1"/>
  <c r="AG38" i="1"/>
  <c r="AG37" i="1" s="1"/>
  <c r="AI38" i="1"/>
  <c r="AI37" i="1" s="1"/>
  <c r="AJ38" i="1"/>
  <c r="AJ37" i="1" s="1"/>
  <c r="AK38" i="1"/>
  <c r="AK37" i="1" s="1"/>
  <c r="U78" i="1"/>
  <c r="V78" i="1"/>
  <c r="W78" i="1"/>
  <c r="X78" i="1"/>
  <c r="Y78" i="1"/>
  <c r="Z78" i="1"/>
  <c r="AA78" i="1"/>
  <c r="AB78" i="1"/>
  <c r="AC78" i="1"/>
  <c r="AD78" i="1"/>
  <c r="AE78" i="1"/>
  <c r="AF78" i="1"/>
  <c r="AG78" i="1"/>
  <c r="AI78" i="1"/>
  <c r="AJ78" i="1"/>
  <c r="AK78" i="1"/>
  <c r="U74" i="1" l="1"/>
  <c r="U73" i="1" s="1"/>
  <c r="V74" i="1"/>
  <c r="V73" i="1" s="1"/>
  <c r="W74" i="1"/>
  <c r="W73" i="1" s="1"/>
  <c r="X74" i="1"/>
  <c r="X73" i="1" s="1"/>
  <c r="Y74" i="1"/>
  <c r="Y73" i="1" s="1"/>
  <c r="Z74" i="1"/>
  <c r="Z73" i="1" s="1"/>
  <c r="AA74" i="1"/>
  <c r="AA73" i="1" s="1"/>
  <c r="AB74" i="1"/>
  <c r="AB73" i="1" s="1"/>
  <c r="AC74" i="1"/>
  <c r="AC73" i="1" s="1"/>
  <c r="AD74" i="1"/>
  <c r="AD73" i="1" s="1"/>
  <c r="AE74" i="1"/>
  <c r="AE73" i="1" s="1"/>
  <c r="AF74" i="1"/>
  <c r="AF73" i="1" s="1"/>
  <c r="AG74" i="1"/>
  <c r="AG73" i="1" s="1"/>
  <c r="AH74" i="1"/>
  <c r="AH73" i="1" s="1"/>
  <c r="AI74" i="1"/>
  <c r="AI73" i="1" s="1"/>
  <c r="AJ74" i="1"/>
  <c r="AJ73" i="1" s="1"/>
  <c r="AK74" i="1"/>
  <c r="AK73" i="1" s="1"/>
  <c r="T74" i="1"/>
  <c r="T73" i="1" s="1"/>
  <c r="U56" i="1"/>
  <c r="V56" i="1"/>
  <c r="W56" i="1"/>
  <c r="X56" i="1"/>
  <c r="Y56" i="1"/>
  <c r="Z56" i="1"/>
  <c r="AA56" i="1"/>
  <c r="AB56" i="1"/>
  <c r="AC56" i="1"/>
  <c r="AD56" i="1"/>
  <c r="AE56" i="1"/>
  <c r="AF56" i="1"/>
  <c r="AG56" i="1"/>
  <c r="AI56" i="1"/>
  <c r="AJ56" i="1"/>
  <c r="AK56" i="1"/>
  <c r="U54" i="1"/>
  <c r="U53" i="1" s="1"/>
  <c r="V54" i="1"/>
  <c r="V53" i="1" s="1"/>
  <c r="W54" i="1"/>
  <c r="W53" i="1" s="1"/>
  <c r="X54" i="1"/>
  <c r="X53" i="1" s="1"/>
  <c r="Y54" i="1"/>
  <c r="Y53" i="1" s="1"/>
  <c r="Z54" i="1"/>
  <c r="Z53" i="1" s="1"/>
  <c r="AA54" i="1"/>
  <c r="AA53" i="1" s="1"/>
  <c r="AB54" i="1"/>
  <c r="AB53" i="1" s="1"/>
  <c r="AC54" i="1"/>
  <c r="AC53" i="1" s="1"/>
  <c r="AD54" i="1"/>
  <c r="AD53" i="1" s="1"/>
  <c r="AE54" i="1"/>
  <c r="AE53" i="1" s="1"/>
  <c r="AF54" i="1"/>
  <c r="AF53" i="1" s="1"/>
  <c r="AG54" i="1"/>
  <c r="AG53" i="1" s="1"/>
  <c r="AH53" i="1"/>
  <c r="AI54" i="1"/>
  <c r="AI53" i="1" s="1"/>
  <c r="AJ54" i="1"/>
  <c r="AJ53" i="1" s="1"/>
  <c r="AK54" i="1"/>
  <c r="AK53" i="1" s="1"/>
  <c r="AL54" i="1"/>
  <c r="AL53" i="1" s="1"/>
  <c r="T53" i="1"/>
  <c r="T42" i="1" l="1"/>
  <c r="T41" i="1" s="1"/>
  <c r="U30" i="1"/>
  <c r="V30" i="1"/>
  <c r="W30" i="1"/>
  <c r="X30" i="1"/>
  <c r="Y30" i="1"/>
  <c r="Z30" i="1"/>
  <c r="AA30" i="1"/>
  <c r="AB30" i="1"/>
  <c r="AC30" i="1"/>
  <c r="AD30" i="1"/>
  <c r="AE30" i="1"/>
  <c r="AF30" i="1"/>
  <c r="AG30" i="1"/>
  <c r="AI30" i="1"/>
  <c r="AJ30" i="1"/>
  <c r="AK30" i="1"/>
  <c r="U21" i="1"/>
  <c r="V21" i="1"/>
  <c r="W21" i="1"/>
  <c r="X21" i="1"/>
  <c r="Y21" i="1"/>
  <c r="Z21" i="1"/>
  <c r="AA21" i="1"/>
  <c r="AB21" i="1"/>
  <c r="AC21" i="1"/>
  <c r="AD21" i="1"/>
  <c r="AE21" i="1"/>
  <c r="AF21" i="1"/>
  <c r="AG21" i="1"/>
  <c r="AI21" i="1"/>
  <c r="AJ21" i="1"/>
  <c r="AK21" i="1"/>
  <c r="U16" i="1"/>
  <c r="V16" i="1"/>
  <c r="W16" i="1"/>
  <c r="X16" i="1"/>
  <c r="Y16" i="1"/>
  <c r="Z16" i="1"/>
  <c r="AA16" i="1"/>
  <c r="AB16" i="1"/>
  <c r="AC16" i="1"/>
  <c r="AD16" i="1"/>
  <c r="AE16" i="1"/>
  <c r="AF16" i="1"/>
  <c r="AG16" i="1"/>
  <c r="AH14" i="1"/>
  <c r="AH90" i="1" s="1"/>
  <c r="AI16" i="1"/>
  <c r="AJ16" i="1"/>
  <c r="AK16" i="1"/>
  <c r="AL16" i="1"/>
  <c r="T16" i="1"/>
  <c r="AJ14" i="1" l="1"/>
  <c r="AJ15" i="1"/>
  <c r="AF14" i="1"/>
  <c r="AF15" i="1"/>
  <c r="AB14" i="1"/>
  <c r="AB15" i="1"/>
  <c r="X14" i="1"/>
  <c r="X15" i="1"/>
  <c r="T14" i="1"/>
  <c r="T15" i="1"/>
  <c r="AE14" i="1"/>
  <c r="AE15" i="1"/>
  <c r="AA14" i="1"/>
  <c r="AA15" i="1"/>
  <c r="AK14" i="1"/>
  <c r="AK15" i="1"/>
  <c r="AG14" i="1"/>
  <c r="AG15" i="1"/>
  <c r="AC14" i="1"/>
  <c r="AC15" i="1"/>
  <c r="Y14" i="1"/>
  <c r="Y15" i="1"/>
  <c r="U14" i="1"/>
  <c r="U15" i="1"/>
  <c r="AI14" i="1"/>
  <c r="AI15" i="1"/>
  <c r="W14" i="1"/>
  <c r="W15" i="1"/>
  <c r="AL14" i="1"/>
  <c r="AL90" i="1" s="1"/>
  <c r="AL15" i="1"/>
  <c r="AD14" i="1"/>
  <c r="AD15" i="1"/>
  <c r="Z14" i="1"/>
  <c r="Z15" i="1"/>
  <c r="V14" i="1"/>
  <c r="V15" i="1"/>
  <c r="T37" i="1"/>
  <c r="U61" i="1" l="1"/>
  <c r="U60" i="1" s="1"/>
  <c r="V61" i="1"/>
  <c r="V60" i="1" s="1"/>
  <c r="W61" i="1"/>
  <c r="W60" i="1" s="1"/>
  <c r="X61" i="1"/>
  <c r="X60" i="1" s="1"/>
  <c r="Y61" i="1"/>
  <c r="Y60" i="1" s="1"/>
  <c r="Z61" i="1"/>
  <c r="Z60" i="1" s="1"/>
  <c r="AA61" i="1"/>
  <c r="AA60" i="1" s="1"/>
  <c r="AB61" i="1"/>
  <c r="AB60" i="1" s="1"/>
  <c r="AC61" i="1"/>
  <c r="AC60" i="1" s="1"/>
  <c r="AD61" i="1"/>
  <c r="AD60" i="1" s="1"/>
  <c r="AE61" i="1"/>
  <c r="AE60" i="1" s="1"/>
  <c r="AF61" i="1"/>
  <c r="AF60" i="1" s="1"/>
  <c r="AG61" i="1"/>
  <c r="AG60" i="1" s="1"/>
  <c r="AI61" i="1"/>
  <c r="AI60" i="1" s="1"/>
  <c r="AJ61" i="1"/>
  <c r="AJ60" i="1" s="1"/>
  <c r="AK61" i="1"/>
  <c r="AK60" i="1" s="1"/>
  <c r="U46" i="1"/>
  <c r="U45" i="1" s="1"/>
  <c r="V46" i="1"/>
  <c r="V45" i="1" s="1"/>
  <c r="W46" i="1"/>
  <c r="W45" i="1" s="1"/>
  <c r="X46" i="1"/>
  <c r="X45" i="1" s="1"/>
  <c r="Y46" i="1"/>
  <c r="Y45" i="1" s="1"/>
  <c r="Z46" i="1"/>
  <c r="Z45" i="1" s="1"/>
  <c r="AA46" i="1"/>
  <c r="AA45" i="1" s="1"/>
  <c r="AB46" i="1"/>
  <c r="AB45" i="1" s="1"/>
  <c r="AC46" i="1"/>
  <c r="AC45" i="1" s="1"/>
  <c r="AD46" i="1"/>
  <c r="AD45" i="1" s="1"/>
  <c r="AE46" i="1"/>
  <c r="AE45" i="1" s="1"/>
  <c r="AF46" i="1"/>
  <c r="AF45" i="1" s="1"/>
  <c r="AG46" i="1"/>
  <c r="AG45" i="1" s="1"/>
  <c r="AI46" i="1"/>
  <c r="AI45" i="1" s="1"/>
  <c r="AJ46" i="1"/>
  <c r="AJ45" i="1" s="1"/>
  <c r="AK46" i="1"/>
  <c r="AK45" i="1" s="1"/>
  <c r="T45" i="1"/>
  <c r="T90" i="1" s="1"/>
  <c r="AM23" i="1"/>
  <c r="AN23" i="1"/>
  <c r="AO23" i="1"/>
  <c r="U25" i="1"/>
  <c r="U24" i="1" s="1"/>
  <c r="V25" i="1"/>
  <c r="V24" i="1" s="1"/>
  <c r="W25" i="1"/>
  <c r="W24" i="1" s="1"/>
  <c r="X25" i="1"/>
  <c r="X24" i="1" s="1"/>
  <c r="Y25" i="1"/>
  <c r="Y24" i="1" s="1"/>
  <c r="Z25" i="1"/>
  <c r="Z24" i="1" s="1"/>
  <c r="AA25" i="1"/>
  <c r="AA24" i="1" s="1"/>
  <c r="AB25" i="1"/>
  <c r="AB24" i="1" s="1"/>
  <c r="AC25" i="1"/>
  <c r="AC24" i="1" s="1"/>
  <c r="AD25" i="1"/>
  <c r="AD24" i="1" s="1"/>
  <c r="AE25" i="1"/>
  <c r="AE24" i="1" s="1"/>
  <c r="AF25" i="1"/>
  <c r="AF24" i="1" s="1"/>
  <c r="AG25" i="1"/>
  <c r="AG24" i="1" s="1"/>
  <c r="AI25" i="1"/>
  <c r="AI24" i="1" s="1"/>
  <c r="AJ25" i="1"/>
  <c r="AJ24" i="1" s="1"/>
  <c r="AK25" i="1"/>
  <c r="AK24" i="1" s="1"/>
  <c r="U19" i="1"/>
  <c r="U18" i="1" s="1"/>
  <c r="V19" i="1"/>
  <c r="V18" i="1" s="1"/>
  <c r="W19" i="1"/>
  <c r="W18" i="1" s="1"/>
  <c r="X19" i="1"/>
  <c r="X18" i="1" s="1"/>
  <c r="Y19" i="1"/>
  <c r="Y18" i="1" s="1"/>
  <c r="Z19" i="1"/>
  <c r="Z18" i="1" s="1"/>
  <c r="AA19" i="1"/>
  <c r="AA18" i="1" s="1"/>
  <c r="AB19" i="1"/>
  <c r="AB18" i="1" s="1"/>
  <c r="AC19" i="1"/>
  <c r="AC18" i="1" s="1"/>
  <c r="AD19" i="1"/>
  <c r="AD18" i="1" s="1"/>
  <c r="AE19" i="1"/>
  <c r="AE18" i="1" s="1"/>
  <c r="AF19" i="1"/>
  <c r="AF18" i="1" s="1"/>
  <c r="AG19" i="1"/>
  <c r="AG18" i="1" s="1"/>
  <c r="AI19" i="1"/>
  <c r="AI18" i="1" s="1"/>
  <c r="AJ19" i="1"/>
  <c r="AJ18" i="1" s="1"/>
  <c r="AK19" i="1"/>
  <c r="AK18" i="1" s="1"/>
  <c r="AE90" i="1" l="1"/>
  <c r="Y90" i="1"/>
  <c r="AK90" i="1"/>
  <c r="AD90" i="1"/>
  <c r="X90" i="1"/>
  <c r="Z90" i="1"/>
  <c r="AJ90" i="1"/>
  <c r="W90" i="1"/>
  <c r="V90" i="1"/>
  <c r="U90" i="1"/>
  <c r="AI90" i="1"/>
  <c r="AF90" i="1"/>
  <c r="AC90" i="1"/>
  <c r="AB90" i="1"/>
  <c r="AG90" i="1"/>
  <c r="AA90" i="1"/>
</calcChain>
</file>

<file path=xl/sharedStrings.xml><?xml version="1.0" encoding="utf-8"?>
<sst xmlns="http://schemas.openxmlformats.org/spreadsheetml/2006/main" count="289" uniqueCount="185">
  <si>
    <t>Наименование</t>
  </si>
  <si>
    <t>ЦСР</t>
  </si>
  <si>
    <t>ВР</t>
  </si>
  <si>
    <t>Рз</t>
  </si>
  <si>
    <t>Сумма</t>
  </si>
  <si>
    <t>Сумма (Ф)</t>
  </si>
  <si>
    <t>Сумма (Р)</t>
  </si>
  <si>
    <t>Сумма (М)</t>
  </si>
  <si>
    <t>Сумма (П)</t>
  </si>
  <si>
    <t>ПР</t>
  </si>
  <si>
    <t>2023 г. (Ф)</t>
  </si>
  <si>
    <t>2023 г. (Р)</t>
  </si>
  <si>
    <t>2023 г. (М)</t>
  </si>
  <si>
    <t>01.0.00.00000</t>
  </si>
  <si>
    <t>07</t>
  </si>
  <si>
    <t>05</t>
  </si>
  <si>
    <t>02.0.00.00000</t>
  </si>
  <si>
    <t>01</t>
  </si>
  <si>
    <t>04</t>
  </si>
  <si>
    <t>03</t>
  </si>
  <si>
    <t>10</t>
  </si>
  <si>
    <t>03.0.00.00000</t>
  </si>
  <si>
    <t>07.0.00.00000</t>
  </si>
  <si>
    <t>08.0.00.00000</t>
  </si>
  <si>
    <t>09.0.00.00000</t>
  </si>
  <si>
    <t>10.0.00.00000</t>
  </si>
  <si>
    <t>08</t>
  </si>
  <si>
    <t>11.0.00.00000</t>
  </si>
  <si>
    <t>11</t>
  </si>
  <si>
    <t>13.0.00.00000</t>
  </si>
  <si>
    <t>13</t>
  </si>
  <si>
    <t>Непрограммные расходы муниципальных органов</t>
  </si>
  <si>
    <t>99.0.00.00000</t>
  </si>
  <si>
    <t>Непрограммные расходы</t>
  </si>
  <si>
    <t>99.1.00.00000</t>
  </si>
  <si>
    <t>99.1.00.90120</t>
  </si>
  <si>
    <t>99.9.00.28990</t>
  </si>
  <si>
    <t>99.9.00.51180</t>
  </si>
  <si>
    <t>02</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</si>
  <si>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</si>
  <si>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</si>
  <si>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</si>
  <si>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99.9.00.85040</t>
  </si>
  <si>
    <t>06</t>
  </si>
  <si>
    <t>99.9.00.90110</t>
  </si>
  <si>
    <t>Всего</t>
  </si>
  <si>
    <t>(тыс.руб.)</t>
  </si>
  <si>
    <t>99.9.00.00000</t>
  </si>
  <si>
    <t>14</t>
  </si>
  <si>
    <t>07.1.00.28460</t>
  </si>
  <si>
    <t>240</t>
  </si>
  <si>
    <t>15.0.00.00000</t>
  </si>
  <si>
    <t>99.9.00.85030</t>
  </si>
  <si>
    <t>Муниципальная программа "Социальная поддержка граждан "</t>
  </si>
  <si>
    <t>05.0.00.00000</t>
  </si>
  <si>
    <t>2025 г.</t>
  </si>
  <si>
    <t>Муниципальная программа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t>
  </si>
  <si>
    <t>Муниципальная программа "Обеспечение общественного порядка и противодействие преступности "</t>
  </si>
  <si>
    <t>Муниципальная программа "Управление муниципальными финансами и создание условий для эффективного управления муниципальными финансами"</t>
  </si>
  <si>
    <t>99.9.00.85050</t>
  </si>
  <si>
    <t>2026 г.</t>
  </si>
  <si>
    <t>Обеспечение проведения выборов и референдумов</t>
  </si>
  <si>
    <t>91.9.00.20700</t>
  </si>
  <si>
    <t>91.9.0000000</t>
  </si>
  <si>
    <t>12</t>
  </si>
  <si>
    <t>99.9.00.28960</t>
  </si>
  <si>
    <t>Выполнение других обязательств государства по иным непрограммным мероприятиям органов местного самоуправления</t>
  </si>
  <si>
    <t xml:space="preserve">               </t>
  </si>
  <si>
    <t xml:space="preserve"> Муниципальная программа "Обеспечение качественными жилищно-коммунальными услугами населения Обильненского сельского поселения " </t>
  </si>
  <si>
    <t>,</t>
  </si>
  <si>
    <t>20276 г.</t>
  </si>
  <si>
    <t>Распределение бюджетных ассигнований по разделам, по целевым статьям (муниципальным программам Обильненского сельского поселения, и непрограммным направлениям деятельности), группам видов расходов, разделам, подразделам классификации расходов  бюджета Обильненского сельского поселения Азовского района на 2025 год и плановый период 2026 и 2027 годов</t>
  </si>
  <si>
    <t>Муниципальная программа "Развитие муниципальной службы в Обильненском сельском поселение"</t>
  </si>
  <si>
    <t>Комплекс процессных мероприятий «Развитие муниципальной службы в Обильненском сельском поселении»</t>
  </si>
  <si>
    <t>01.4.01.00000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</si>
  <si>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</si>
  <si>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</si>
  <si>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Комплекс процессных мероприятий "Пожарная безопасность"</t>
  </si>
  <si>
    <t>02.4.01.00000</t>
  </si>
  <si>
    <t>Расходы на ремонт, обслуживание и содержание пожарного оборудования (Иные закупки товаров, работ и услуг для обеспечения государственных (муниципальных) нужд)</t>
  </si>
  <si>
    <t>02.4.03.28970</t>
  </si>
  <si>
    <t xml:space="preserve">Мероприятия по обеспечению пожарной безопасности (Иные закупки товаров, работ и услуг для обеспечения государственных (муниципальных) нужд)  </t>
  </si>
  <si>
    <t>02.4.01.28310</t>
  </si>
  <si>
    <t>Комплекс процессных мероприятий "Защита населения от чрезвычайных ситуаций"</t>
  </si>
  <si>
    <t>02.4.02.00000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</si>
  <si>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</si>
  <si>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</si>
  <si>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t>Комплекс процессных мероприятий "Профилактика экстремизма и терроризма в сельском поселении"</t>
  </si>
  <si>
    <t>03.4.01.00000</t>
  </si>
  <si>
    <t xml:space="preserve">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  </t>
  </si>
  <si>
    <t>03.4.01.28290</t>
  </si>
  <si>
    <t xml:space="preserve">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  </t>
  </si>
  <si>
    <t>03.4.01.28830</t>
  </si>
  <si>
    <t>Комплекс процессных мерпоприятий «Противодействие коррупции в сельском поселение"</t>
  </si>
  <si>
    <t>03.4.02.00000</t>
  </si>
  <si>
    <t>03.4.02.28790</t>
  </si>
  <si>
    <t>Мероприятия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</si>
  <si>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 xml:space="preserve">Мероприятия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  </t>
  </si>
  <si>
    <t>03.4.02.28300</t>
  </si>
  <si>
    <t>Комплекс процесных мероприятий "Развитие жилищного хозяйства в сельском поселении"</t>
  </si>
  <si>
    <t>05.4.01.00000</t>
  </si>
  <si>
    <t xml:space="preserve">Имущественный взнос "Ростовскому областному фонду содействия капитальному ремонту"(Иные закупки товаров, работ и услуг для обеспечения государственных (муниципальных) нужд)  </t>
  </si>
  <si>
    <t>05.4.01.68080</t>
  </si>
  <si>
    <t>Комплекс процессных мероприятий "Создание условий для обеспечения качественными коммунальными услгами населения сельских поселений"</t>
  </si>
  <si>
    <t>05.4.02.00000</t>
  </si>
  <si>
    <t>Расходы наремонт и обслуживание объектов газоснабжения (Иные закупки товаров, работ и услуг для обеспечения государственных (муниципальных) нужд)</t>
  </si>
  <si>
    <t>05.4.02.28630</t>
  </si>
  <si>
    <t>Муниципальная программа "Развитие сетей наружного освещения Обильненского сельского поселения"</t>
  </si>
  <si>
    <t>Комплекс процессных мероприятий "Развитие сетей наружного освещения"</t>
  </si>
  <si>
    <t>07.4.01.00000</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</si>
  <si>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</si>
  <si>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</si>
  <si>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 xml:space="preserve">Мероприятия по оплате и обслуживанию уличного освещения (Иные закупки товаров, работ и услуг для обеспечения государственных (муниципальных) нужд)  </t>
  </si>
  <si>
    <t>07.4.01.28610</t>
  </si>
  <si>
    <t>Муниципальная программа "Озеленение территории Обильненского сельского поселения"</t>
  </si>
  <si>
    <t>Комплекс процессных мероприятий  "Озеленение территории сельского поселения"</t>
  </si>
  <si>
    <t>08.4.01.00000</t>
  </si>
  <si>
    <t xml:space="preserve">Расходы на посадку зеленых насаждений(Иные закупки товаров, работ и услуг для обеспечения государственных (муниципальных) нужд)  </t>
  </si>
  <si>
    <t>08.4.01.28490</t>
  </si>
  <si>
    <t>Содержание зеленых насаждений (Иные закупки товаров, работ и услуг для обеспечения государственных (муниципальных) нужд)</t>
  </si>
  <si>
    <t>08.4.01.28500</t>
  </si>
  <si>
    <t>Муниципальная программа "Благоустройство территории Обильненского сельского поселения"</t>
  </si>
  <si>
    <t>Комплекс процессных мероприятий "Прочее благоустройство"</t>
  </si>
  <si>
    <t>09.4.01.00000</t>
  </si>
  <si>
    <t>09.4.01.28210</t>
  </si>
  <si>
    <t>Общественные работы (Иные закупки товаров, работ и услуг для обеспечения государственных (муниципальных) нужд)</t>
  </si>
  <si>
    <t>09.4.01.28280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</si>
  <si>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</si>
  <si>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</si>
  <si>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 xml:space="preserve">Расходы по обустройству и содержанию детских площадок (Иные закупки товаров, работ и услуг для обеспечения государственных (муниципальных) нужд)  </t>
  </si>
  <si>
    <t>09.4.01.28510</t>
  </si>
  <si>
    <t xml:space="preserve">Расходы по отлову бродячих животных (Иные закупки товаров, работ и услуг для обеспечения государственных (муниципальных) нужд)  </t>
  </si>
  <si>
    <t>09.4.01.28530</t>
  </si>
  <si>
    <t>Муниципальная программа "Развитие культуры Обильненского сельского поселения"</t>
  </si>
  <si>
    <t>Комплекс процеснных мероприятий "Развитие культуры Обильненского сельского поселения"</t>
  </si>
  <si>
    <t>10.4.01.00000</t>
  </si>
  <si>
    <t>Расходы на обеспечение деятельности (оказание услуг) муниципальных учреждений культуры (Субсидии бюджетным учреждениям)</t>
  </si>
  <si>
    <t>10.4.01.28590</t>
  </si>
  <si>
    <t>Муниципальная программа "Развитие физической культуры и спорта Обильненского сельского поселения"</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</si>
  <si>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</si>
  <si>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</si>
  <si>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Комплекс процессных мероприятий "Нормативно-методическое, информационное обеспечение и организация бюджетного процесса"</t>
  </si>
  <si>
    <t>13.4.01.00000</t>
  </si>
  <si>
    <t>Расходы на выплаты по оплате труда работников муниципальных органов(Расходы на выплаты персоналу государственных (муниципальных) органов</t>
  </si>
  <si>
    <t>13.4.01.00110</t>
  </si>
  <si>
    <t>Расходы на обеспечение функций муниципальных органов  (Иные закупки товаров, работ и услуг для обеспечения государственных (муниципальных) нужд)</t>
  </si>
  <si>
    <t>13.4.01.00190</t>
  </si>
  <si>
    <t xml:space="preserve">Мероприятия на диспансеризацию аппарата управления (Иные закупки товаров, работ и услуг для обеспечения государственных (муниципальных) нужд)  </t>
  </si>
  <si>
    <t>13.4.01.00210</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</si>
  <si>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</si>
  <si>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13.4.01.28580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</si>
  <si>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</si>
  <si>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13.4.01.28600</t>
  </si>
  <si>
    <t>Расходы на выполнение других обязательств государства (Закупка товаров, работ и услуг для обеспечения государственных (муниципальных) нужд)</t>
  </si>
  <si>
    <t>13.4.01.28990</t>
  </si>
  <si>
    <t xml:space="preserve">Комплекс процессных мероприятий "Социальная поддержка отдельных категорий граждан" </t>
  </si>
  <si>
    <t>15.4.01.00000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</si>
  <si>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</si>
  <si>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</si>
  <si>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</si>
  <si>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из резервного фонда Главы Администрации Обильненского сельского поселения на финансовое обеспечение непредвиденных расходов (Резервные средства) (Иные бюджетные ассигнования)</t>
  </si>
  <si>
    <t>Расходы на подготовку и проведение выборов в органы местного самоуправления (Специальный расходы)</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</si>
  <si>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</si>
  <si>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</si>
  <si>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</si>
  <si>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</si>
  <si>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</si>
  <si>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</si>
  <si>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содержания специализированной службы по вопросам погребения и похоронногодела (Межбюджетные трансферты)</t>
  </si>
  <si>
    <t xml:space="preserve">Условно утвержденные расходы (Специальные расходы) </t>
  </si>
  <si>
    <t>03.4.01.28800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</si>
  <si>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</si>
  <si>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01.4.00.00000</t>
  </si>
  <si>
    <t xml:space="preserve">Расходы на дезинсекцию и дератизацию  (Иные закупки товаров, работ и услуг для обеспечения государственных (муниципальных) нужд)  </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</si>
  <si>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</si>
  <si>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</si>
  <si>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t xml:space="preserve">
</t>
  </si>
  <si>
    <r>
      <rPr>
        <sz val="16"/>
        <color indexed="8"/>
        <rFont val="Times New Roman"/>
        <family val="1"/>
        <charset val="204"/>
      </rPr>
      <t xml:space="preserve">Председатель Собрания депутатов - Глава Обильненского сельского поселения    </t>
    </r>
    <r>
      <rPr>
        <sz val="14"/>
        <color indexed="8"/>
        <rFont val="Times New Roman"/>
        <family val="1"/>
        <charset val="204"/>
      </rPr>
      <t xml:space="preserve">                                                                                                               </t>
    </r>
    <r>
      <rPr>
        <sz val="16"/>
        <color indexed="8"/>
        <rFont val="Times New Roman"/>
        <family val="1"/>
        <charset val="204"/>
      </rPr>
      <t>С.А. Бабаев</t>
    </r>
    <r>
      <rPr>
        <sz val="14"/>
        <color indexed="8"/>
        <rFont val="Times New Roman"/>
        <family val="1"/>
        <charset val="204"/>
      </rPr>
      <t xml:space="preserve">
</t>
    </r>
  </si>
  <si>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</si>
  <si>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09.4.01.S4640</t>
  </si>
  <si>
    <t>11.4.01.S4640</t>
  </si>
  <si>
    <t>11.4.01.28510</t>
  </si>
  <si>
    <t>Мероприятие  по расходам на обустройство и содержание спортивных объектов (спортивная площадка)</t>
  </si>
  <si>
    <t>Приложение 5</t>
  </si>
  <si>
    <t xml:space="preserve">  к  решению  Собрания депутатов Обильненского сельского поселения от  от  26.12.2025 №117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</si>
</sst>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 _₽;[Red]#,##0.00\ _₽"/>
  </numFmts>
  <fonts count="25" x14ac:knownFonts="1">
    <font>
      <sz val="11"/>
      <color indexed="8"/>
      <name val="Calibri"/>
      <family val="2"/>
      <scheme val="minor"/>
    </font>
    <font>
      <sz val="12"/>
      <color indexed="8"/>
      <name val="Calibri"/>
      <family val="2"/>
      <charset val="204"/>
    </font>
    <font>
      <sz val="12"/>
      <color indexed="8"/>
      <name val="Times New Roman"/>
      <family val="1"/>
      <charset val="204"/>
    </font>
    <font>
      <sz val="14"/>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sz val="12"/>
      <color indexed="0"/>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4"/>
      <name val="Times New Roman"/>
      <family val="1"/>
      <charset val="204"/>
    </font>
    <font>
      <sz val="10"/>
      <color indexed="8"/>
      <name val="Calibri"/>
      <family val="2"/>
      <scheme val="minor"/>
    </font>
    <font>
      <sz val="10"/>
      <color indexed="8"/>
      <name val="Calibri"/>
      <family val="2"/>
      <charset val="204"/>
    </font>
    <font>
      <sz val="10"/>
      <color indexed="8"/>
      <name val="Times New Roman"/>
      <family val="1"/>
      <charset val="204"/>
    </font>
    <font>
      <b/>
      <sz val="10"/>
      <color indexed="0"/>
      <name val="Times New Roman"/>
      <family val="1"/>
      <charset val="204"/>
    </font>
    <font>
      <b/>
      <sz val="14"/>
      <color indexed="8"/>
      <name val="Calibri"/>
      <family val="2"/>
      <scheme val="minor"/>
    </font>
    <font>
      <b/>
      <sz val="11"/>
      <color indexed="8"/>
      <name val="Calibri"/>
      <family val="2"/>
      <charset val="204"/>
      <scheme val="minor"/>
    </font>
    <font>
      <sz val="14"/>
      <color rgb="FFFF0000"/>
      <name val="Times New Roman"/>
      <family val="1"/>
      <charset val="204"/>
    </font>
    <font>
      <sz val="14"/>
      <color theme="1"/>
      <name val="Times New Roman"/>
      <family val="1"/>
      <charset val="204"/>
    </font>
    <font>
      <b/>
      <u/>
      <sz val="14"/>
      <color theme="1"/>
      <name val="Times New Roman"/>
      <family val="1"/>
      <charset val="204"/>
    </font>
    <font>
      <sz val="12"/>
      <color indexed="8"/>
      <name val="Calibri"/>
      <family val="2"/>
      <scheme val="minor"/>
    </font>
    <font>
      <sz val="16"/>
      <color indexed="8"/>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CCCC"/>
        <bgColor indexed="64"/>
      </patternFill>
    </fill>
  </fills>
  <borders count="22">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66">
    <xf numFmtId="0" fontId="0" fillId="0" borderId="0" xfId="0"/>
    <xf numFmtId="0" fontId="1" fillId="2" borderId="1" xfId="0" applyNumberFormat="1" applyFont="1" applyFill="1" applyBorder="1" applyAlignment="1">
      <alignment wrapText="1"/>
    </xf>
    <xf numFmtId="0" fontId="1" fillId="2" borderId="1" xfId="0" applyNumberFormat="1" applyFont="1" applyFill="1" applyBorder="1" applyAlignment="1">
      <alignment horizontal="right" vertical="center"/>
    </xf>
    <xf numFmtId="0" fontId="3" fillId="2" borderId="1" xfId="0" applyNumberFormat="1" applyFont="1" applyFill="1" applyBorder="1" applyAlignment="1">
      <alignment horizontal="right" vertical="center" wrapText="1"/>
    </xf>
    <xf numFmtId="0" fontId="4"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6" fillId="0" borderId="0" xfId="0" applyFont="1"/>
    <xf numFmtId="49" fontId="8" fillId="3" borderId="2"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right" vertical="center" wrapText="1"/>
    </xf>
    <xf numFmtId="164" fontId="9" fillId="3" borderId="2" xfId="0" applyNumberFormat="1" applyFont="1" applyFill="1" applyBorder="1" applyAlignment="1">
      <alignment horizontal="right" vertical="center" wrapText="1"/>
    </xf>
    <xf numFmtId="0" fontId="0" fillId="3" borderId="0" xfId="0" applyFont="1" applyFill="1"/>
    <xf numFmtId="164" fontId="0" fillId="3" borderId="0" xfId="0" applyNumberFormat="1" applyFont="1" applyFill="1"/>
    <xf numFmtId="49" fontId="9" fillId="3" borderId="2" xfId="0" applyNumberFormat="1"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0" fontId="3" fillId="0" borderId="0" xfId="0" applyFont="1"/>
    <xf numFmtId="164" fontId="11" fillId="3" borderId="1" xfId="0" applyNumberFormat="1" applyFont="1" applyFill="1" applyBorder="1" applyAlignment="1">
      <alignment horizontal="right" vertical="center" wrapText="1"/>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right" vertical="center" wrapText="1"/>
    </xf>
    <xf numFmtId="0" fontId="7" fillId="3" borderId="2" xfId="0" applyNumberFormat="1" applyFont="1" applyFill="1" applyBorder="1" applyAlignment="1">
      <alignment vertical="center" wrapText="1"/>
    </xf>
    <xf numFmtId="0" fontId="6" fillId="3" borderId="2" xfId="0" applyNumberFormat="1" applyFont="1" applyFill="1" applyBorder="1" applyAlignment="1">
      <alignment horizontal="center" vertical="center" wrapText="1"/>
    </xf>
    <xf numFmtId="0" fontId="14" fillId="0" borderId="0" xfId="0" applyFont="1"/>
    <xf numFmtId="0" fontId="15" fillId="2" borderId="1" xfId="0" applyNumberFormat="1" applyFont="1" applyFill="1" applyBorder="1" applyAlignment="1">
      <alignment wrapText="1"/>
    </xf>
    <xf numFmtId="0" fontId="16" fillId="3" borderId="1" xfId="0" applyNumberFormat="1" applyFont="1" applyFill="1" applyBorder="1" applyAlignment="1">
      <alignment horizontal="center" vertical="center" wrapText="1"/>
    </xf>
    <xf numFmtId="0" fontId="16" fillId="0" borderId="0" xfId="0" applyFont="1"/>
    <xf numFmtId="0" fontId="16" fillId="0" borderId="0" xfId="0" applyFont="1" applyAlignment="1">
      <alignment wrapText="1"/>
    </xf>
    <xf numFmtId="164" fontId="4" fillId="2" borderId="2" xfId="0" applyNumberFormat="1" applyFont="1" applyFill="1" applyBorder="1" applyAlignment="1">
      <alignment horizontal="right" vertical="center" wrapText="1"/>
    </xf>
    <xf numFmtId="0" fontId="18" fillId="0" borderId="0" xfId="0" applyFont="1"/>
    <xf numFmtId="49" fontId="8" fillId="3" borderId="14" xfId="0" applyNumberFormat="1" applyFont="1" applyFill="1" applyBorder="1" applyAlignment="1">
      <alignment horizontal="center" vertical="center" wrapText="1"/>
    </xf>
    <xf numFmtId="49" fontId="11" fillId="3" borderId="14"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49" fontId="8" fillId="3" borderId="15" xfId="0" applyNumberFormat="1" applyFont="1" applyFill="1" applyBorder="1" applyAlignment="1">
      <alignment horizontal="center" vertical="center" wrapText="1"/>
    </xf>
    <xf numFmtId="2" fontId="3" fillId="0" borderId="2" xfId="0" applyNumberFormat="1" applyFont="1" applyBorder="1" applyAlignment="1">
      <alignment wrapText="1"/>
    </xf>
    <xf numFmtId="0" fontId="3" fillId="0" borderId="2" xfId="0"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wrapText="1"/>
    </xf>
    <xf numFmtId="164" fontId="9" fillId="3" borderId="14" xfId="0" applyNumberFormat="1" applyFont="1" applyFill="1" applyBorder="1" applyAlignment="1">
      <alignment horizontal="right" vertical="center" wrapText="1"/>
    </xf>
    <xf numFmtId="0" fontId="6" fillId="3" borderId="4" xfId="0" applyNumberFormat="1"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0" fontId="8" fillId="3" borderId="5"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0" fontId="8" fillId="3" borderId="11" xfId="0" applyNumberFormat="1" applyFont="1" applyFill="1" applyBorder="1" applyAlignment="1">
      <alignment horizontal="center" vertical="center" wrapText="1"/>
    </xf>
    <xf numFmtId="164" fontId="8" fillId="0" borderId="4" xfId="0" applyNumberFormat="1" applyFont="1" applyFill="1" applyBorder="1" applyAlignment="1">
      <alignment horizontal="right" vertical="center" wrapText="1"/>
    </xf>
    <xf numFmtId="49" fontId="10" fillId="3" borderId="6" xfId="0" applyNumberFormat="1" applyFont="1" applyFill="1" applyBorder="1" applyAlignment="1">
      <alignment horizontal="center" vertical="center" wrapText="1"/>
    </xf>
    <xf numFmtId="2" fontId="3" fillId="0" borderId="5" xfId="0" applyNumberFormat="1" applyFont="1" applyBorder="1" applyAlignment="1">
      <alignment vertical="center" wrapText="1"/>
    </xf>
    <xf numFmtId="164" fontId="4" fillId="2" borderId="14" xfId="0" applyNumberFormat="1" applyFont="1" applyFill="1" applyBorder="1" applyAlignment="1">
      <alignment horizontal="right" vertical="center" wrapText="1"/>
    </xf>
    <xf numFmtId="0" fontId="4" fillId="2" borderId="16" xfId="0" applyNumberFormat="1" applyFont="1" applyFill="1" applyBorder="1" applyAlignment="1">
      <alignment vertical="center" wrapText="1"/>
    </xf>
    <xf numFmtId="49" fontId="4" fillId="2" borderId="19"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164" fontId="4" fillId="2" borderId="17" xfId="0" applyNumberFormat="1" applyFont="1" applyFill="1" applyBorder="1" applyAlignment="1">
      <alignment horizontal="right" vertical="center" wrapText="1"/>
    </xf>
    <xf numFmtId="0" fontId="19" fillId="3" borderId="0" xfId="0" applyFont="1" applyFill="1"/>
    <xf numFmtId="49" fontId="11" fillId="3" borderId="9" xfId="0" applyNumberFormat="1" applyFont="1" applyFill="1" applyBorder="1" applyAlignment="1">
      <alignment horizontal="center" vertical="center" wrapText="1"/>
    </xf>
    <xf numFmtId="164" fontId="8" fillId="3" borderId="14" xfId="0" applyNumberFormat="1" applyFont="1" applyFill="1" applyBorder="1" applyAlignment="1">
      <alignment horizontal="right" vertical="center" wrapText="1"/>
    </xf>
    <xf numFmtId="49" fontId="20" fillId="3" borderId="4" xfId="0" applyNumberFormat="1" applyFont="1" applyFill="1" applyBorder="1" applyAlignment="1">
      <alignment horizontal="center" vertical="center" wrapText="1"/>
    </xf>
    <xf numFmtId="165" fontId="10" fillId="3" borderId="2" xfId="0" applyNumberFormat="1" applyFont="1" applyFill="1" applyBorder="1" applyAlignment="1">
      <alignment vertical="justify" wrapText="1"/>
    </xf>
    <xf numFmtId="165" fontId="10" fillId="3" borderId="4" xfId="0" applyNumberFormat="1" applyFont="1" applyFill="1" applyBorder="1" applyAlignment="1">
      <alignment vertical="center" wrapText="1"/>
    </xf>
    <xf numFmtId="1" fontId="10" fillId="3" borderId="2" xfId="0" applyNumberFormat="1" applyFont="1" applyFill="1" applyBorder="1" applyAlignment="1">
      <alignment vertical="center" wrapText="1"/>
    </xf>
    <xf numFmtId="165" fontId="10" fillId="3" borderId="2" xfId="0" applyNumberFormat="1" applyFont="1" applyFill="1" applyBorder="1" applyAlignment="1">
      <alignment vertical="center" wrapText="1"/>
    </xf>
    <xf numFmtId="0" fontId="8" fillId="3" borderId="5" xfId="0" applyNumberFormat="1" applyFont="1" applyFill="1" applyBorder="1" applyAlignment="1">
      <alignment vertical="center" wrapText="1"/>
    </xf>
    <xf numFmtId="165" fontId="8" fillId="3" borderId="4" xfId="0" applyNumberFormat="1" applyFont="1" applyFill="1" applyBorder="1" applyAlignment="1">
      <alignment vertical="center" wrapText="1"/>
    </xf>
    <xf numFmtId="0" fontId="8" fillId="3" borderId="2" xfId="0" applyNumberFormat="1" applyFont="1" applyFill="1" applyBorder="1" applyAlignment="1">
      <alignment vertical="center" wrapText="1"/>
    </xf>
    <xf numFmtId="0" fontId="11" fillId="3" borderId="2" xfId="0" applyNumberFormat="1" applyFont="1" applyFill="1" applyBorder="1" applyAlignment="1">
      <alignment vertical="center" wrapText="1"/>
    </xf>
    <xf numFmtId="165" fontId="10" fillId="3" borderId="11" xfId="0" applyNumberFormat="1" applyFont="1" applyFill="1" applyBorder="1" applyAlignment="1">
      <alignment horizontal="justify" vertical="center" wrapText="1"/>
    </xf>
    <xf numFmtId="165" fontId="8" fillId="3" borderId="11" xfId="0" applyNumberFormat="1" applyFont="1" applyFill="1" applyBorder="1" applyAlignment="1">
      <alignment vertical="center" wrapText="1"/>
    </xf>
    <xf numFmtId="0" fontId="3" fillId="0" borderId="2" xfId="0" applyNumberFormat="1" applyFont="1" applyBorder="1" applyAlignment="1">
      <alignment vertical="center" wrapText="1"/>
    </xf>
    <xf numFmtId="165" fontId="8" fillId="3" borderId="5" xfId="0" applyNumberFormat="1" applyFont="1" applyFill="1" applyBorder="1" applyAlignment="1">
      <alignment vertical="center" wrapText="1"/>
    </xf>
    <xf numFmtId="165" fontId="8" fillId="3" borderId="2" xfId="0" applyNumberFormat="1" applyFont="1" applyFill="1" applyBorder="1" applyAlignment="1">
      <alignment vertical="center" wrapText="1"/>
    </xf>
    <xf numFmtId="165" fontId="10" fillId="3" borderId="2" xfId="0" applyNumberFormat="1" applyFont="1" applyFill="1" applyBorder="1" applyAlignment="1">
      <alignment horizontal="justify" vertical="center" wrapText="1"/>
    </xf>
    <xf numFmtId="49" fontId="10" fillId="3" borderId="5" xfId="0" applyNumberFormat="1" applyFont="1" applyFill="1" applyBorder="1" applyAlignment="1">
      <alignment horizontal="justify" vertical="center" wrapText="1"/>
    </xf>
    <xf numFmtId="165" fontId="10" fillId="3" borderId="4" xfId="0" applyNumberFormat="1" applyFont="1" applyFill="1" applyBorder="1" applyAlignment="1">
      <alignment horizontal="justify" vertical="center" wrapText="1"/>
    </xf>
    <xf numFmtId="0" fontId="8" fillId="3" borderId="4" xfId="0" applyNumberFormat="1" applyFont="1" applyFill="1" applyBorder="1" applyAlignment="1">
      <alignment vertical="center" wrapText="1"/>
    </xf>
    <xf numFmtId="165" fontId="21" fillId="3" borderId="4" xfId="0" applyNumberFormat="1" applyFont="1" applyFill="1" applyBorder="1" applyAlignment="1">
      <alignment vertical="center" wrapText="1"/>
    </xf>
    <xf numFmtId="165" fontId="21" fillId="3" borderId="2" xfId="0" applyNumberFormat="1" applyFont="1" applyFill="1" applyBorder="1" applyAlignment="1">
      <alignment vertical="center" wrapText="1"/>
    </xf>
    <xf numFmtId="165" fontId="21" fillId="3" borderId="11" xfId="0" applyNumberFormat="1" applyFont="1" applyFill="1" applyBorder="1" applyAlignment="1">
      <alignment vertical="center" wrapText="1"/>
    </xf>
    <xf numFmtId="0" fontId="21" fillId="3" borderId="4" xfId="0" applyNumberFormat="1" applyFont="1" applyFill="1" applyBorder="1" applyAlignment="1">
      <alignment horizontal="center" vertical="center" wrapText="1"/>
    </xf>
    <xf numFmtId="49" fontId="21" fillId="3" borderId="4" xfId="0" applyNumberFormat="1" applyFont="1" applyFill="1" applyBorder="1" applyAlignment="1">
      <alignment horizontal="center" vertical="center" wrapText="1"/>
    </xf>
    <xf numFmtId="164" fontId="21" fillId="0" borderId="4" xfId="0" applyNumberFormat="1" applyFont="1" applyFill="1" applyBorder="1" applyAlignment="1">
      <alignment horizontal="right" vertical="center" wrapText="1"/>
    </xf>
    <xf numFmtId="164" fontId="11" fillId="2" borderId="17" xfId="0" applyNumberFormat="1" applyFont="1" applyFill="1" applyBorder="1" applyAlignment="1">
      <alignment horizontal="right" vertical="center" wrapText="1"/>
    </xf>
    <xf numFmtId="164" fontId="11" fillId="2" borderId="18"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0" fontId="8" fillId="0" borderId="4" xfId="0" applyNumberFormat="1" applyFont="1" applyFill="1" applyBorder="1" applyAlignment="1">
      <alignment horizontal="right" vertical="center" wrapText="1"/>
    </xf>
    <xf numFmtId="164" fontId="13"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8" fillId="0" borderId="11" xfId="0" applyNumberFormat="1" applyFont="1" applyFill="1" applyBorder="1" applyAlignment="1">
      <alignment horizontal="right" vertical="center" wrapText="1"/>
    </xf>
    <xf numFmtId="0" fontId="8" fillId="0" borderId="11" xfId="0" applyNumberFormat="1" applyFont="1" applyFill="1" applyBorder="1" applyAlignment="1">
      <alignment horizontal="right" vertical="center" wrapText="1"/>
    </xf>
    <xf numFmtId="0" fontId="8" fillId="0" borderId="2" xfId="0" applyNumberFormat="1" applyFont="1" applyFill="1" applyBorder="1" applyAlignment="1">
      <alignment horizontal="right" vertical="center" wrapText="1"/>
    </xf>
    <xf numFmtId="0" fontId="21" fillId="0" borderId="4" xfId="0" applyNumberFormat="1" applyFont="1" applyFill="1" applyBorder="1" applyAlignment="1">
      <alignment horizontal="right" vertical="center" wrapText="1"/>
    </xf>
    <xf numFmtId="0" fontId="8"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0" fontId="11" fillId="0" borderId="2" xfId="0" applyNumberFormat="1" applyFont="1" applyFill="1" applyBorder="1" applyAlignment="1">
      <alignment horizontal="right" vertical="center" wrapText="1"/>
    </xf>
    <xf numFmtId="164" fontId="8" fillId="4" borderId="2" xfId="0" applyNumberFormat="1" applyFont="1" applyFill="1" applyBorder="1" applyAlignment="1">
      <alignment horizontal="right" vertical="center" wrapText="1"/>
    </xf>
    <xf numFmtId="0" fontId="8" fillId="4" borderId="2" xfId="0" applyNumberFormat="1" applyFont="1" applyFill="1" applyBorder="1" applyAlignment="1">
      <alignment horizontal="right" vertical="center" wrapText="1"/>
    </xf>
    <xf numFmtId="165" fontId="8" fillId="0" borderId="4" xfId="0" applyNumberFormat="1" applyFont="1" applyFill="1" applyBorder="1" applyAlignment="1">
      <alignment vertical="center" wrapText="1"/>
    </xf>
    <xf numFmtId="49" fontId="8" fillId="0" borderId="6"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165" fontId="8" fillId="0" borderId="2" xfId="0" applyNumberFormat="1" applyFont="1" applyFill="1" applyBorder="1" applyAlignment="1">
      <alignment vertical="center" wrapText="1"/>
    </xf>
    <xf numFmtId="49"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23" fillId="0" borderId="0" xfId="0" applyFont="1"/>
    <xf numFmtId="0" fontId="10" fillId="3" borderId="2" xfId="0" applyNumberFormat="1" applyFont="1" applyFill="1" applyBorder="1" applyAlignment="1">
      <alignment vertical="center" wrapText="1"/>
    </xf>
    <xf numFmtId="0" fontId="10" fillId="3" borderId="5" xfId="0" applyNumberFormat="1" applyFont="1" applyFill="1" applyBorder="1" applyAlignment="1">
      <alignment vertical="center" wrapText="1"/>
    </xf>
    <xf numFmtId="165" fontId="10" fillId="0" borderId="4" xfId="0" applyNumberFormat="1" applyFont="1" applyBorder="1" applyAlignment="1">
      <alignment vertical="center" wrapText="1"/>
    </xf>
    <xf numFmtId="166" fontId="10" fillId="3" borderId="2" xfId="0" applyNumberFormat="1" applyFont="1" applyFill="1" applyBorder="1" applyAlignment="1">
      <alignment horizontal="center" vertical="center" wrapText="1"/>
    </xf>
    <xf numFmtId="0" fontId="11" fillId="3" borderId="2" xfId="0" applyNumberFormat="1" applyFont="1" applyFill="1" applyBorder="1" applyAlignment="1">
      <alignment horizontal="center" vertical="center" wrapText="1"/>
    </xf>
    <xf numFmtId="164" fontId="12" fillId="3"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5" fontId="11" fillId="3" borderId="2" xfId="0" applyNumberFormat="1" applyFont="1" applyFill="1" applyBorder="1" applyAlignment="1">
      <alignment vertical="center" wrapText="1"/>
    </xf>
    <xf numFmtId="49" fontId="4"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justify" vertical="center" wrapText="1"/>
    </xf>
    <xf numFmtId="164" fontId="22" fillId="0" borderId="2" xfId="0" applyNumberFormat="1" applyFont="1" applyFill="1" applyBorder="1" applyAlignment="1">
      <alignment horizontal="right" vertical="center" wrapText="1"/>
    </xf>
    <xf numFmtId="0" fontId="0" fillId="0" borderId="0" xfId="0" applyFont="1" applyFill="1"/>
    <xf numFmtId="49" fontId="4" fillId="2" borderId="21" xfId="0" applyNumberFormat="1" applyFont="1" applyFill="1" applyBorder="1" applyAlignment="1">
      <alignment horizontal="center" vertical="center" wrapText="1"/>
    </xf>
    <xf numFmtId="164" fontId="4" fillId="2" borderId="19" xfId="0" applyNumberFormat="1" applyFont="1" applyFill="1" applyBorder="1" applyAlignment="1">
      <alignment horizontal="right" vertical="center" wrapText="1"/>
    </xf>
    <xf numFmtId="164" fontId="8" fillId="3" borderId="4" xfId="0" applyNumberFormat="1" applyFont="1" applyFill="1" applyBorder="1" applyAlignment="1">
      <alignment horizontal="right" vertical="center" wrapText="1"/>
    </xf>
    <xf numFmtId="0" fontId="1" fillId="3" borderId="1" xfId="0" applyNumberFormat="1" applyFont="1" applyFill="1" applyBorder="1" applyAlignment="1">
      <alignment horizontal="right" vertical="center"/>
    </xf>
    <xf numFmtId="164" fontId="8" fillId="3" borderId="5" xfId="0" applyNumberFormat="1" applyFont="1" applyFill="1" applyBorder="1" applyAlignment="1">
      <alignment horizontal="right" vertical="center" wrapText="1"/>
    </xf>
    <xf numFmtId="164" fontId="10" fillId="3" borderId="2" xfId="0" applyNumberFormat="1" applyFont="1" applyFill="1" applyBorder="1" applyAlignment="1">
      <alignment horizontal="right" vertical="center" wrapText="1"/>
    </xf>
    <xf numFmtId="164" fontId="8" fillId="3" borderId="11" xfId="0" applyNumberFormat="1" applyFont="1" applyFill="1" applyBorder="1" applyAlignment="1">
      <alignment horizontal="right" vertical="center" wrapText="1"/>
    </xf>
    <xf numFmtId="164" fontId="10" fillId="3" borderId="4"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164" fontId="13" fillId="3" borderId="2" xfId="0" applyNumberFormat="1" applyFont="1" applyFill="1" applyBorder="1" applyAlignment="1">
      <alignment horizontal="right" vertical="center" wrapText="1"/>
    </xf>
    <xf numFmtId="164" fontId="21" fillId="3" borderId="4" xfId="0" applyNumberFormat="1" applyFont="1" applyFill="1" applyBorder="1" applyAlignment="1">
      <alignment horizontal="right" vertical="center" wrapText="1"/>
    </xf>
    <xf numFmtId="164" fontId="11" fillId="3" borderId="2" xfId="0" applyNumberFormat="1" applyFont="1" applyFill="1" applyBorder="1" applyAlignment="1">
      <alignment horizontal="right" vertical="center" wrapText="1"/>
    </xf>
    <xf numFmtId="164" fontId="4" fillId="3" borderId="20" xfId="0" applyNumberFormat="1" applyFont="1" applyFill="1" applyBorder="1" applyAlignment="1">
      <alignment horizontal="right" vertical="center" wrapText="1"/>
    </xf>
    <xf numFmtId="164" fontId="8" fillId="3" borderId="1" xfId="0" applyNumberFormat="1" applyFont="1" applyFill="1" applyBorder="1" applyAlignment="1">
      <alignment horizontal="right" vertical="center" wrapText="1"/>
    </xf>
    <xf numFmtId="0" fontId="6" fillId="3" borderId="0" xfId="0" applyFont="1" applyFill="1"/>
    <xf numFmtId="0" fontId="0" fillId="3" borderId="0" xfId="0" applyFill="1"/>
    <xf numFmtId="0" fontId="23" fillId="0" borderId="0" xfId="0" applyFont="1" applyAlignment="1">
      <alignment wrapText="1"/>
    </xf>
    <xf numFmtId="0" fontId="10" fillId="3" borderId="2" xfId="0" applyNumberFormat="1" applyFont="1" applyFill="1" applyBorder="1" applyAlignment="1">
      <alignment horizontal="center" vertical="center" wrapText="1"/>
    </xf>
    <xf numFmtId="164" fontId="13" fillId="0" borderId="2" xfId="0" applyNumberFormat="1" applyFont="1" applyFill="1" applyBorder="1" applyAlignment="1">
      <alignment horizontal="right" vertical="center" wrapText="1"/>
    </xf>
    <xf numFmtId="0" fontId="3" fillId="0" borderId="0" xfId="0" applyFont="1" applyAlignment="1">
      <alignment wrapText="1"/>
    </xf>
    <xf numFmtId="0" fontId="0" fillId="0" borderId="0" xfId="0" applyAlignment="1"/>
    <xf numFmtId="0" fontId="6" fillId="2" borderId="1" xfId="0" applyNumberFormat="1" applyFont="1" applyFill="1" applyBorder="1" applyAlignment="1">
      <alignment horizontal="right" vertical="center"/>
    </xf>
    <xf numFmtId="0" fontId="3" fillId="0" borderId="1" xfId="0" applyFont="1" applyBorder="1" applyAlignment="1">
      <alignment horizontal="right"/>
    </xf>
    <xf numFmtId="0" fontId="6" fillId="0" borderId="1" xfId="0" applyFont="1" applyBorder="1" applyAlignment="1">
      <alignment horizontal="right"/>
    </xf>
    <xf numFmtId="2" fontId="3" fillId="0" borderId="1" xfId="0" applyNumberFormat="1" applyFont="1" applyBorder="1" applyAlignment="1">
      <alignment vertical="distributed" wrapText="1"/>
    </xf>
    <xf numFmtId="0" fontId="5" fillId="2" borderId="2"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17" fillId="3" borderId="6" xfId="0" applyNumberFormat="1" applyFont="1" applyFill="1" applyBorder="1" applyAlignment="1">
      <alignment horizontal="center" vertical="center" wrapText="1"/>
    </xf>
    <xf numFmtId="0" fontId="17" fillId="3" borderId="3" xfId="0" applyNumberFormat="1" applyFont="1" applyFill="1" applyBorder="1" applyAlignment="1">
      <alignment horizontal="center" vertical="center" wrapText="1"/>
    </xf>
    <xf numFmtId="0" fontId="7" fillId="3" borderId="7" xfId="0" applyNumberFormat="1" applyFont="1" applyFill="1" applyBorder="1" applyAlignment="1">
      <alignment horizontal="center" vertical="center" wrapText="1"/>
    </xf>
    <xf numFmtId="0" fontId="7" fillId="3" borderId="8" xfId="0" applyNumberFormat="1"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3" borderId="10"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11" xfId="0" applyNumberFormat="1" applyFont="1" applyFill="1" applyBorder="1" applyAlignment="1">
      <alignment horizontal="center" vertical="center" wrapText="1"/>
    </xf>
    <xf numFmtId="0" fontId="7" fillId="3" borderId="12" xfId="0" applyNumberFormat="1" applyFont="1" applyFill="1" applyBorder="1" applyAlignment="1">
      <alignment horizontal="center" vertical="center" wrapText="1"/>
    </xf>
    <xf numFmtId="0" fontId="7" fillId="3" borderId="13" xfId="0" applyNumberFormat="1" applyFont="1" applyFill="1" applyBorder="1" applyAlignment="1">
      <alignment horizontal="center" vertical="center" wrapText="1"/>
    </xf>
    <xf numFmtId="0" fontId="7" fillId="3" borderId="14" xfId="0" applyNumberFormat="1" applyFont="1" applyFill="1" applyBorder="1" applyAlignment="1">
      <alignment horizontal="center" vertical="center" wrapText="1"/>
    </xf>
    <xf numFmtId="0" fontId="4" fillId="3"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95"/>
  <sheetViews>
    <sheetView tabSelected="1" view="pageBreakPreview" zoomScale="70" zoomScaleNormal="100" zoomScaleSheetLayoutView="70" workbookViewId="0">
      <selection activeCell="B2" sqref="B2:AL5"/>
    </sheetView>
  </sheetViews>
  <sheetFormatPr defaultRowHeight="14.45" customHeight="1" x14ac:dyDescent="0.25"/>
  <cols>
    <col min="1" max="1" width="94.140625" style="22" customWidth="1"/>
    <col min="2" max="2" width="20.140625" customWidth="1"/>
    <col min="3" max="16" width="12.7109375" hidden="1" customWidth="1"/>
    <col min="17" max="17" width="8.7109375" customWidth="1"/>
    <col min="18" max="18" width="9" customWidth="1"/>
    <col min="19" max="19" width="7.5703125" customWidth="1"/>
    <col min="20" max="20" width="18.85546875" style="140" customWidth="1"/>
    <col min="21" max="33" width="8" hidden="1"/>
    <col min="34" max="34" width="21" customWidth="1"/>
    <col min="35" max="37" width="8" hidden="1"/>
    <col min="38" max="38" width="21.85546875" customWidth="1"/>
    <col min="39" max="41" width="8" hidden="1"/>
  </cols>
  <sheetData>
    <row r="1" spans="1:41" ht="24" customHeight="1" x14ac:dyDescent="0.3">
      <c r="Q1" s="6"/>
      <c r="R1" s="6"/>
      <c r="S1" s="147" t="s">
        <v>183</v>
      </c>
      <c r="T1" s="148"/>
      <c r="U1" s="148"/>
      <c r="V1" s="148"/>
      <c r="W1" s="148"/>
      <c r="X1" s="148"/>
      <c r="Y1" s="148"/>
      <c r="Z1" s="148"/>
      <c r="AA1" s="148"/>
      <c r="AB1" s="148"/>
      <c r="AC1" s="148"/>
      <c r="AD1" s="148"/>
      <c r="AE1" s="148"/>
      <c r="AF1" s="148"/>
      <c r="AG1" s="148"/>
      <c r="AH1" s="148"/>
      <c r="AI1" s="148"/>
      <c r="AJ1" s="148"/>
      <c r="AK1" s="148"/>
      <c r="AL1" s="148"/>
    </row>
    <row r="2" spans="1:41" ht="14.45" customHeight="1" x14ac:dyDescent="0.25">
      <c r="B2" s="149" t="s">
        <v>184</v>
      </c>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149"/>
    </row>
    <row r="3" spans="1:41" ht="24" customHeight="1" x14ac:dyDescent="0.25">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row>
    <row r="4" spans="1:41" ht="18" customHeight="1" x14ac:dyDescent="0.25">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row>
    <row r="5" spans="1:41" ht="24" customHeight="1" x14ac:dyDescent="0.25">
      <c r="A5" s="23"/>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2"/>
      <c r="AN5" s="2"/>
      <c r="AO5" s="2"/>
    </row>
    <row r="6" spans="1:41" ht="18.75" x14ac:dyDescent="0.25">
      <c r="A6" s="23"/>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2"/>
      <c r="AN6" s="2"/>
      <c r="AO6" s="2"/>
    </row>
    <row r="7" spans="1:41" ht="15.75" x14ac:dyDescent="0.25">
      <c r="A7" s="23"/>
      <c r="B7" s="1"/>
      <c r="C7" s="1"/>
      <c r="D7" s="1"/>
      <c r="E7" s="1"/>
      <c r="F7" s="1"/>
      <c r="G7" s="1"/>
      <c r="H7" s="1"/>
      <c r="I7" s="1"/>
      <c r="J7" s="1"/>
      <c r="K7" s="1"/>
      <c r="L7" s="1"/>
      <c r="M7" s="1"/>
      <c r="N7" s="1"/>
      <c r="O7" s="1"/>
      <c r="P7" s="1"/>
      <c r="Q7" s="1"/>
      <c r="R7" s="1"/>
      <c r="S7" s="1"/>
      <c r="T7" s="128"/>
      <c r="U7" s="2"/>
      <c r="V7" s="2"/>
      <c r="W7" s="2"/>
      <c r="X7" s="2"/>
      <c r="Y7" s="2"/>
      <c r="Z7" s="2"/>
      <c r="AA7" s="2"/>
      <c r="AB7" s="2"/>
      <c r="AC7" s="2"/>
      <c r="AD7" s="2"/>
      <c r="AE7" s="2"/>
      <c r="AF7" s="2"/>
      <c r="AG7" s="2"/>
      <c r="AH7" s="2"/>
      <c r="AI7" s="2"/>
      <c r="AJ7" s="2"/>
      <c r="AK7" s="2"/>
      <c r="AL7" s="2"/>
      <c r="AM7" s="2"/>
      <c r="AN7" s="2"/>
      <c r="AO7" s="2"/>
    </row>
    <row r="8" spans="1:41" ht="85.5" customHeight="1" x14ac:dyDescent="0.25">
      <c r="A8" s="151" t="s">
        <v>71</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4"/>
      <c r="AN8" s="4"/>
      <c r="AO8" s="4"/>
    </row>
    <row r="9" spans="1:41" ht="24.75" customHeight="1" x14ac:dyDescent="0.25">
      <c r="A9" s="24"/>
      <c r="B9" s="18"/>
      <c r="C9" s="18"/>
      <c r="D9" s="18"/>
      <c r="E9" s="18"/>
      <c r="F9" s="18"/>
      <c r="G9" s="18"/>
      <c r="H9" s="18"/>
      <c r="I9" s="18"/>
      <c r="J9" s="18"/>
      <c r="K9" s="18"/>
      <c r="L9" s="18"/>
      <c r="M9" s="18"/>
      <c r="N9" s="18"/>
      <c r="O9" s="18"/>
      <c r="P9" s="18"/>
      <c r="Q9" s="18"/>
      <c r="R9" s="18"/>
      <c r="S9" s="18"/>
      <c r="T9" s="19"/>
      <c r="U9" s="19"/>
      <c r="V9" s="19"/>
      <c r="W9" s="19"/>
      <c r="X9" s="19"/>
      <c r="Y9" s="19"/>
      <c r="Z9" s="19"/>
      <c r="AA9" s="19"/>
      <c r="AB9" s="19"/>
      <c r="AC9" s="19"/>
      <c r="AD9" s="19"/>
      <c r="AE9" s="19"/>
      <c r="AF9" s="19"/>
      <c r="AG9" s="19"/>
      <c r="AH9" s="19"/>
      <c r="AI9" s="19"/>
      <c r="AJ9" s="19"/>
      <c r="AK9" s="19"/>
      <c r="AL9" s="19" t="s">
        <v>46</v>
      </c>
      <c r="AM9" s="3"/>
      <c r="AN9" s="3"/>
      <c r="AO9" s="3"/>
    </row>
    <row r="10" spans="1:41" ht="22.5" customHeight="1" x14ac:dyDescent="0.25">
      <c r="A10" s="152" t="s">
        <v>0</v>
      </c>
      <c r="B10" s="154" t="s">
        <v>1</v>
      </c>
      <c r="C10" s="155"/>
      <c r="D10" s="155"/>
      <c r="E10" s="155"/>
      <c r="F10" s="155"/>
      <c r="G10" s="155"/>
      <c r="H10" s="155"/>
      <c r="I10" s="155"/>
      <c r="J10" s="155"/>
      <c r="K10" s="155"/>
      <c r="L10" s="155"/>
      <c r="M10" s="155"/>
      <c r="N10" s="155"/>
      <c r="O10" s="155"/>
      <c r="P10" s="156"/>
      <c r="Q10" s="160" t="s">
        <v>2</v>
      </c>
      <c r="R10" s="160" t="s">
        <v>3</v>
      </c>
      <c r="S10" s="160" t="s">
        <v>9</v>
      </c>
      <c r="T10" s="162" t="s">
        <v>4</v>
      </c>
      <c r="U10" s="163"/>
      <c r="V10" s="163"/>
      <c r="W10" s="163"/>
      <c r="X10" s="163"/>
      <c r="Y10" s="163"/>
      <c r="Z10" s="163"/>
      <c r="AA10" s="163"/>
      <c r="AB10" s="163"/>
      <c r="AC10" s="163"/>
      <c r="AD10" s="163"/>
      <c r="AE10" s="163"/>
      <c r="AF10" s="163"/>
      <c r="AG10" s="163"/>
      <c r="AH10" s="163"/>
      <c r="AI10" s="163"/>
      <c r="AJ10" s="163"/>
      <c r="AK10" s="163"/>
      <c r="AL10" s="164"/>
      <c r="AM10" s="150" t="s">
        <v>10</v>
      </c>
      <c r="AN10" s="150" t="s">
        <v>11</v>
      </c>
      <c r="AO10" s="150" t="s">
        <v>12</v>
      </c>
    </row>
    <row r="11" spans="1:41" ht="15" customHeight="1" x14ac:dyDescent="0.25">
      <c r="A11" s="153"/>
      <c r="B11" s="157"/>
      <c r="C11" s="158"/>
      <c r="D11" s="158"/>
      <c r="E11" s="158"/>
      <c r="F11" s="158"/>
      <c r="G11" s="158"/>
      <c r="H11" s="158"/>
      <c r="I11" s="158"/>
      <c r="J11" s="158"/>
      <c r="K11" s="158"/>
      <c r="L11" s="158"/>
      <c r="M11" s="158"/>
      <c r="N11" s="158"/>
      <c r="O11" s="158"/>
      <c r="P11" s="159"/>
      <c r="Q11" s="161"/>
      <c r="R11" s="161"/>
      <c r="S11" s="161"/>
      <c r="T11" s="165" t="s">
        <v>55</v>
      </c>
      <c r="U11" s="20" t="s">
        <v>5</v>
      </c>
      <c r="V11" s="20" t="s">
        <v>6</v>
      </c>
      <c r="W11" s="20" t="s">
        <v>7</v>
      </c>
      <c r="X11" s="20" t="s">
        <v>4</v>
      </c>
      <c r="Y11" s="20" t="s">
        <v>5</v>
      </c>
      <c r="Z11" s="20" t="s">
        <v>6</v>
      </c>
      <c r="AA11" s="20" t="s">
        <v>7</v>
      </c>
      <c r="AB11" s="20" t="s">
        <v>8</v>
      </c>
      <c r="AC11" s="20" t="s">
        <v>4</v>
      </c>
      <c r="AD11" s="20" t="s">
        <v>5</v>
      </c>
      <c r="AE11" s="20" t="s">
        <v>6</v>
      </c>
      <c r="AF11" s="20" t="s">
        <v>7</v>
      </c>
      <c r="AG11" s="20" t="s">
        <v>8</v>
      </c>
      <c r="AH11" s="165" t="s">
        <v>60</v>
      </c>
      <c r="AI11" s="20" t="s">
        <v>5</v>
      </c>
      <c r="AJ11" s="20" t="s">
        <v>6</v>
      </c>
      <c r="AK11" s="20" t="s">
        <v>7</v>
      </c>
      <c r="AL11" s="165" t="s">
        <v>70</v>
      </c>
      <c r="AM11" s="150" t="s">
        <v>5</v>
      </c>
      <c r="AN11" s="150" t="s">
        <v>6</v>
      </c>
      <c r="AO11" s="150" t="s">
        <v>7</v>
      </c>
    </row>
    <row r="12" spans="1:41" ht="18.75" hidden="1" customHeight="1" x14ac:dyDescent="0.25">
      <c r="A12" s="153"/>
      <c r="B12" s="157"/>
      <c r="C12" s="158"/>
      <c r="D12" s="158"/>
      <c r="E12" s="158"/>
      <c r="F12" s="158"/>
      <c r="G12" s="158"/>
      <c r="H12" s="158"/>
      <c r="I12" s="158"/>
      <c r="J12" s="158"/>
      <c r="K12" s="158"/>
      <c r="L12" s="158"/>
      <c r="M12" s="158"/>
      <c r="N12" s="158"/>
      <c r="O12" s="158"/>
      <c r="P12" s="159"/>
      <c r="Q12" s="161"/>
      <c r="R12" s="161"/>
      <c r="S12" s="161"/>
      <c r="T12" s="161"/>
      <c r="U12" s="21"/>
      <c r="V12" s="21"/>
      <c r="W12" s="21"/>
      <c r="X12" s="21"/>
      <c r="Y12" s="21"/>
      <c r="Z12" s="21"/>
      <c r="AA12" s="21"/>
      <c r="AB12" s="21"/>
      <c r="AC12" s="21"/>
      <c r="AD12" s="21"/>
      <c r="AE12" s="21"/>
      <c r="AF12" s="21"/>
      <c r="AG12" s="21"/>
      <c r="AH12" s="161"/>
      <c r="AI12" s="21"/>
      <c r="AJ12" s="21"/>
      <c r="AK12" s="21"/>
      <c r="AL12" s="161"/>
      <c r="AM12" s="5"/>
      <c r="AN12" s="5"/>
      <c r="AO12" s="5"/>
    </row>
    <row r="13" spans="1:41" ht="18.75" x14ac:dyDescent="0.25">
      <c r="A13" s="153"/>
      <c r="B13" s="157"/>
      <c r="C13" s="158"/>
      <c r="D13" s="158"/>
      <c r="E13" s="158"/>
      <c r="F13" s="158"/>
      <c r="G13" s="158"/>
      <c r="H13" s="158"/>
      <c r="I13" s="158"/>
      <c r="J13" s="158"/>
      <c r="K13" s="158"/>
      <c r="L13" s="158"/>
      <c r="M13" s="158"/>
      <c r="N13" s="158"/>
      <c r="O13" s="158"/>
      <c r="P13" s="159"/>
      <c r="Q13" s="161"/>
      <c r="R13" s="161"/>
      <c r="S13" s="161"/>
      <c r="T13" s="161"/>
      <c r="U13" s="42"/>
      <c r="V13" s="42"/>
      <c r="W13" s="42"/>
      <c r="X13" s="42"/>
      <c r="Y13" s="42"/>
      <c r="Z13" s="42"/>
      <c r="AA13" s="42"/>
      <c r="AB13" s="42"/>
      <c r="AC13" s="42"/>
      <c r="AD13" s="42"/>
      <c r="AE13" s="42"/>
      <c r="AF13" s="42"/>
      <c r="AG13" s="42"/>
      <c r="AH13" s="161"/>
      <c r="AI13" s="42"/>
      <c r="AJ13" s="42"/>
      <c r="AK13" s="42"/>
      <c r="AL13" s="161"/>
      <c r="AM13" s="5"/>
      <c r="AN13" s="5"/>
      <c r="AO13" s="5"/>
    </row>
    <row r="14" spans="1:41" s="11" customFormat="1" ht="48" customHeight="1" x14ac:dyDescent="0.25">
      <c r="A14" s="69" t="s">
        <v>72</v>
      </c>
      <c r="B14" s="15" t="s">
        <v>13</v>
      </c>
      <c r="C14" s="15"/>
      <c r="D14" s="15"/>
      <c r="E14" s="15"/>
      <c r="F14" s="15"/>
      <c r="G14" s="15"/>
      <c r="H14" s="15"/>
      <c r="I14" s="15"/>
      <c r="J14" s="15"/>
      <c r="K14" s="15"/>
      <c r="L14" s="15"/>
      <c r="M14" s="15"/>
      <c r="N14" s="15"/>
      <c r="O14" s="15"/>
      <c r="P14" s="15"/>
      <c r="Q14" s="115"/>
      <c r="R14" s="15"/>
      <c r="S14" s="15"/>
      <c r="T14" s="116">
        <f>T16</f>
        <v>10</v>
      </c>
      <c r="U14" s="116">
        <f t="shared" ref="U14:AL14" si="0">U16</f>
        <v>0</v>
      </c>
      <c r="V14" s="116">
        <f t="shared" si="0"/>
        <v>0</v>
      </c>
      <c r="W14" s="116">
        <f t="shared" si="0"/>
        <v>0</v>
      </c>
      <c r="X14" s="116">
        <f t="shared" si="0"/>
        <v>0</v>
      </c>
      <c r="Y14" s="116">
        <f t="shared" si="0"/>
        <v>0</v>
      </c>
      <c r="Z14" s="116">
        <f t="shared" si="0"/>
        <v>0</v>
      </c>
      <c r="AA14" s="116">
        <f t="shared" si="0"/>
        <v>0</v>
      </c>
      <c r="AB14" s="116">
        <f t="shared" si="0"/>
        <v>0</v>
      </c>
      <c r="AC14" s="116">
        <f t="shared" si="0"/>
        <v>0</v>
      </c>
      <c r="AD14" s="116">
        <f t="shared" si="0"/>
        <v>0</v>
      </c>
      <c r="AE14" s="116">
        <f t="shared" si="0"/>
        <v>0</v>
      </c>
      <c r="AF14" s="116">
        <f t="shared" si="0"/>
        <v>0</v>
      </c>
      <c r="AG14" s="116">
        <f t="shared" si="0"/>
        <v>0</v>
      </c>
      <c r="AH14" s="116">
        <f t="shared" si="0"/>
        <v>1</v>
      </c>
      <c r="AI14" s="116">
        <f t="shared" si="0"/>
        <v>0</v>
      </c>
      <c r="AJ14" s="116">
        <f t="shared" si="0"/>
        <v>0</v>
      </c>
      <c r="AK14" s="116">
        <f t="shared" si="0"/>
        <v>0</v>
      </c>
      <c r="AL14" s="116">
        <f t="shared" si="0"/>
        <v>1</v>
      </c>
      <c r="AM14" s="41"/>
      <c r="AN14" s="10"/>
      <c r="AO14" s="10"/>
    </row>
    <row r="15" spans="1:41" s="11" customFormat="1" ht="52.5" customHeight="1" x14ac:dyDescent="0.25">
      <c r="A15" s="66" t="s">
        <v>73</v>
      </c>
      <c r="B15" s="33" t="s">
        <v>172</v>
      </c>
      <c r="C15" s="43"/>
      <c r="D15" s="43"/>
      <c r="E15" s="43"/>
      <c r="F15" s="43"/>
      <c r="G15" s="43"/>
      <c r="H15" s="43"/>
      <c r="I15" s="43"/>
      <c r="J15" s="43"/>
      <c r="K15" s="43"/>
      <c r="L15" s="43"/>
      <c r="M15" s="43"/>
      <c r="N15" s="43"/>
      <c r="O15" s="43"/>
      <c r="P15" s="43"/>
      <c r="Q15" s="44"/>
      <c r="R15" s="43"/>
      <c r="S15" s="43"/>
      <c r="T15" s="129">
        <f>T16</f>
        <v>10</v>
      </c>
      <c r="U15" s="87">
        <f t="shared" ref="U15:AL16" si="1">U16</f>
        <v>0</v>
      </c>
      <c r="V15" s="87">
        <f t="shared" si="1"/>
        <v>0</v>
      </c>
      <c r="W15" s="87">
        <f t="shared" si="1"/>
        <v>0</v>
      </c>
      <c r="X15" s="87">
        <f t="shared" si="1"/>
        <v>0</v>
      </c>
      <c r="Y15" s="87">
        <f t="shared" si="1"/>
        <v>0</v>
      </c>
      <c r="Z15" s="87">
        <f t="shared" si="1"/>
        <v>0</v>
      </c>
      <c r="AA15" s="87">
        <f t="shared" si="1"/>
        <v>0</v>
      </c>
      <c r="AB15" s="87">
        <f t="shared" si="1"/>
        <v>0</v>
      </c>
      <c r="AC15" s="87">
        <f t="shared" si="1"/>
        <v>0</v>
      </c>
      <c r="AD15" s="87">
        <f t="shared" si="1"/>
        <v>0</v>
      </c>
      <c r="AE15" s="87">
        <f t="shared" si="1"/>
        <v>0</v>
      </c>
      <c r="AF15" s="87">
        <f t="shared" si="1"/>
        <v>0</v>
      </c>
      <c r="AG15" s="87">
        <f t="shared" si="1"/>
        <v>0</v>
      </c>
      <c r="AH15" s="87">
        <f>AH16</f>
        <v>1</v>
      </c>
      <c r="AI15" s="87">
        <f t="shared" si="1"/>
        <v>0</v>
      </c>
      <c r="AJ15" s="87">
        <f t="shared" si="1"/>
        <v>0</v>
      </c>
      <c r="AK15" s="87">
        <f t="shared" si="1"/>
        <v>0</v>
      </c>
      <c r="AL15" s="87">
        <f t="shared" si="1"/>
        <v>1</v>
      </c>
      <c r="AM15" s="10"/>
      <c r="AN15" s="10"/>
      <c r="AO15" s="10"/>
    </row>
    <row r="16" spans="1:41" s="11" customFormat="1" ht="95.25" customHeight="1" x14ac:dyDescent="0.25">
      <c r="A16" s="66" t="s">
        <v>73</v>
      </c>
      <c r="B16" s="33" t="s">
        <v>74</v>
      </c>
      <c r="C16" s="43"/>
      <c r="D16" s="43"/>
      <c r="E16" s="43"/>
      <c r="F16" s="43"/>
      <c r="G16" s="43"/>
      <c r="H16" s="43"/>
      <c r="I16" s="43"/>
      <c r="J16" s="43"/>
      <c r="K16" s="43"/>
      <c r="L16" s="43"/>
      <c r="M16" s="43"/>
      <c r="N16" s="43"/>
      <c r="O16" s="43"/>
      <c r="P16" s="43"/>
      <c r="Q16" s="44"/>
      <c r="R16" s="43"/>
      <c r="S16" s="43"/>
      <c r="T16" s="129">
        <f>T17</f>
        <v>10</v>
      </c>
      <c r="U16" s="87">
        <f t="shared" si="1"/>
        <v>0</v>
      </c>
      <c r="V16" s="87">
        <f t="shared" si="1"/>
        <v>0</v>
      </c>
      <c r="W16" s="87">
        <f t="shared" si="1"/>
        <v>0</v>
      </c>
      <c r="X16" s="87">
        <f t="shared" si="1"/>
        <v>0</v>
      </c>
      <c r="Y16" s="87">
        <f t="shared" si="1"/>
        <v>0</v>
      </c>
      <c r="Z16" s="87">
        <f t="shared" si="1"/>
        <v>0</v>
      </c>
      <c r="AA16" s="87">
        <f t="shared" si="1"/>
        <v>0</v>
      </c>
      <c r="AB16" s="87">
        <f t="shared" si="1"/>
        <v>0</v>
      </c>
      <c r="AC16" s="87">
        <f t="shared" si="1"/>
        <v>0</v>
      </c>
      <c r="AD16" s="87">
        <f t="shared" si="1"/>
        <v>0</v>
      </c>
      <c r="AE16" s="87">
        <f t="shared" si="1"/>
        <v>0</v>
      </c>
      <c r="AF16" s="87">
        <f t="shared" si="1"/>
        <v>0</v>
      </c>
      <c r="AG16" s="87">
        <f t="shared" si="1"/>
        <v>0</v>
      </c>
      <c r="AH16" s="87">
        <f>AH17</f>
        <v>1</v>
      </c>
      <c r="AI16" s="87">
        <f t="shared" si="1"/>
        <v>0</v>
      </c>
      <c r="AJ16" s="87">
        <f t="shared" si="1"/>
        <v>0</v>
      </c>
      <c r="AK16" s="87">
        <f t="shared" si="1"/>
        <v>0</v>
      </c>
      <c r="AL16" s="87">
        <f t="shared" si="1"/>
        <v>1</v>
      </c>
      <c r="AM16" s="10"/>
      <c r="AN16" s="10"/>
      <c r="AO16" s="10"/>
    </row>
    <row r="17" spans="1:46" s="11" customFormat="1" ht="76.5" customHeight="1" x14ac:dyDescent="0.25">
      <c r="A17" s="113" t="s">
        <v>75</v>
      </c>
      <c r="B17" s="32" t="s">
        <v>76</v>
      </c>
      <c r="C17" s="45"/>
      <c r="D17" s="45"/>
      <c r="E17" s="45"/>
      <c r="F17" s="45"/>
      <c r="G17" s="45"/>
      <c r="H17" s="45"/>
      <c r="I17" s="45"/>
      <c r="J17" s="45"/>
      <c r="K17" s="45"/>
      <c r="L17" s="45"/>
      <c r="M17" s="45"/>
      <c r="N17" s="45"/>
      <c r="O17" s="45"/>
      <c r="P17" s="45"/>
      <c r="Q17" s="46">
        <v>240</v>
      </c>
      <c r="R17" s="45" t="s">
        <v>14</v>
      </c>
      <c r="S17" s="45" t="s">
        <v>15</v>
      </c>
      <c r="T17" s="127">
        <v>10</v>
      </c>
      <c r="U17" s="49"/>
      <c r="V17" s="49"/>
      <c r="W17" s="49"/>
      <c r="X17" s="88"/>
      <c r="Y17" s="88"/>
      <c r="Z17" s="88"/>
      <c r="AA17" s="88"/>
      <c r="AB17" s="88"/>
      <c r="AC17" s="88"/>
      <c r="AD17" s="88"/>
      <c r="AE17" s="88"/>
      <c r="AF17" s="88"/>
      <c r="AG17" s="88"/>
      <c r="AH17" s="49">
        <v>1</v>
      </c>
      <c r="AI17" s="49"/>
      <c r="AJ17" s="49"/>
      <c r="AK17" s="49"/>
      <c r="AL17" s="49">
        <v>1</v>
      </c>
      <c r="AM17" s="41"/>
      <c r="AN17" s="10"/>
      <c r="AO17" s="10"/>
    </row>
    <row r="18" spans="1:46" s="11" customFormat="1" ht="35.25" customHeight="1" x14ac:dyDescent="0.25">
      <c r="A18" s="69" t="s">
        <v>56</v>
      </c>
      <c r="B18" s="15" t="s">
        <v>16</v>
      </c>
      <c r="C18" s="15"/>
      <c r="D18" s="15"/>
      <c r="E18" s="15"/>
      <c r="F18" s="15"/>
      <c r="G18" s="15"/>
      <c r="H18" s="15"/>
      <c r="I18" s="15"/>
      <c r="J18" s="15"/>
      <c r="K18" s="15"/>
      <c r="L18" s="15"/>
      <c r="M18" s="15"/>
      <c r="N18" s="15"/>
      <c r="O18" s="15"/>
      <c r="P18" s="15"/>
      <c r="Q18" s="115"/>
      <c r="R18" s="15"/>
      <c r="S18" s="15"/>
      <c r="T18" s="116">
        <f>T19+T21+T23</f>
        <v>1283.7</v>
      </c>
      <c r="U18" s="92" t="e">
        <f>U19+U21+#REF!</f>
        <v>#REF!</v>
      </c>
      <c r="V18" s="92" t="e">
        <f>V19+V21+#REF!</f>
        <v>#REF!</v>
      </c>
      <c r="W18" s="92" t="e">
        <f>W19+W21+#REF!</f>
        <v>#REF!</v>
      </c>
      <c r="X18" s="92" t="e">
        <f>X19+X21+#REF!</f>
        <v>#REF!</v>
      </c>
      <c r="Y18" s="92" t="e">
        <f>Y19+Y21+#REF!</f>
        <v>#REF!</v>
      </c>
      <c r="Z18" s="92" t="e">
        <f>Z19+Z21+#REF!</f>
        <v>#REF!</v>
      </c>
      <c r="AA18" s="92" t="e">
        <f>AA19+AA21+#REF!</f>
        <v>#REF!</v>
      </c>
      <c r="AB18" s="92" t="e">
        <f>AB19+AB21+#REF!</f>
        <v>#REF!</v>
      </c>
      <c r="AC18" s="92" t="e">
        <f>AC19+AC21+#REF!</f>
        <v>#REF!</v>
      </c>
      <c r="AD18" s="92" t="e">
        <f>AD19+AD21+#REF!</f>
        <v>#REF!</v>
      </c>
      <c r="AE18" s="92" t="e">
        <f>AE19+AE21+#REF!</f>
        <v>#REF!</v>
      </c>
      <c r="AF18" s="92" t="e">
        <f>AF19+AF21+#REF!</f>
        <v>#REF!</v>
      </c>
      <c r="AG18" s="92" t="e">
        <f>AG19+AG21+#REF!</f>
        <v>#REF!</v>
      </c>
      <c r="AH18" s="117">
        <f>AH19+AH21+AH23</f>
        <v>94.2</v>
      </c>
      <c r="AI18" s="117" t="e">
        <f>AI19+AI21+#REF!</f>
        <v>#REF!</v>
      </c>
      <c r="AJ18" s="117" t="e">
        <f>AJ19+AJ21+#REF!</f>
        <v>#REF!</v>
      </c>
      <c r="AK18" s="117" t="e">
        <f>AK19+AK21+#REF!</f>
        <v>#REF!</v>
      </c>
      <c r="AL18" s="117">
        <f>AL19+AL21+AL23</f>
        <v>78.900000000000006</v>
      </c>
      <c r="AM18" s="41"/>
      <c r="AN18" s="10"/>
      <c r="AO18" s="10"/>
    </row>
    <row r="19" spans="1:46" s="11" customFormat="1" ht="51" customHeight="1" x14ac:dyDescent="0.25">
      <c r="A19" s="111" t="s">
        <v>77</v>
      </c>
      <c r="B19" s="7" t="s">
        <v>78</v>
      </c>
      <c r="C19" s="7"/>
      <c r="D19" s="7"/>
      <c r="E19" s="7"/>
      <c r="F19" s="7"/>
      <c r="G19" s="7"/>
      <c r="H19" s="7"/>
      <c r="I19" s="7"/>
      <c r="J19" s="7"/>
      <c r="K19" s="7"/>
      <c r="L19" s="7"/>
      <c r="M19" s="7"/>
      <c r="N19" s="7"/>
      <c r="O19" s="7"/>
      <c r="P19" s="7"/>
      <c r="Q19" s="8"/>
      <c r="R19" s="7"/>
      <c r="S19" s="7"/>
      <c r="T19" s="130">
        <v>424</v>
      </c>
      <c r="U19" s="91" t="e">
        <f>#REF!+U20</f>
        <v>#REF!</v>
      </c>
      <c r="V19" s="91" t="e">
        <f>#REF!+V20</f>
        <v>#REF!</v>
      </c>
      <c r="W19" s="91" t="e">
        <f>#REF!+W20</f>
        <v>#REF!</v>
      </c>
      <c r="X19" s="91" t="e">
        <f>#REF!+X20</f>
        <v>#REF!</v>
      </c>
      <c r="Y19" s="91" t="e">
        <f>#REF!+Y20</f>
        <v>#REF!</v>
      </c>
      <c r="Z19" s="91" t="e">
        <f>#REF!+Z20</f>
        <v>#REF!</v>
      </c>
      <c r="AA19" s="91" t="e">
        <f>#REF!+AA20</f>
        <v>#REF!</v>
      </c>
      <c r="AB19" s="91" t="e">
        <f>#REF!+AB20</f>
        <v>#REF!</v>
      </c>
      <c r="AC19" s="91" t="e">
        <f>#REF!+AC20</f>
        <v>#REF!</v>
      </c>
      <c r="AD19" s="91" t="e">
        <f>#REF!+AD20</f>
        <v>#REF!</v>
      </c>
      <c r="AE19" s="91" t="e">
        <f>#REF!+AE20</f>
        <v>#REF!</v>
      </c>
      <c r="AF19" s="91" t="e">
        <f>#REF!+AF20</f>
        <v>#REF!</v>
      </c>
      <c r="AG19" s="91" t="e">
        <f>#REF!+AG20</f>
        <v>#REF!</v>
      </c>
      <c r="AH19" s="91">
        <f>AH20</f>
        <v>35</v>
      </c>
      <c r="AI19" s="91" t="e">
        <f>#REF!+AI20</f>
        <v>#REF!</v>
      </c>
      <c r="AJ19" s="91" t="e">
        <f>#REF!+AJ20</f>
        <v>#REF!</v>
      </c>
      <c r="AK19" s="91" t="e">
        <f>#REF!+AK20</f>
        <v>#REF!</v>
      </c>
      <c r="AL19" s="91">
        <f>AL20</f>
        <v>10</v>
      </c>
      <c r="AM19" s="10"/>
      <c r="AN19" s="10"/>
      <c r="AO19" s="10"/>
    </row>
    <row r="20" spans="1:46" s="11" customFormat="1" ht="37.5" customHeight="1" x14ac:dyDescent="0.25">
      <c r="A20" s="79" t="s">
        <v>81</v>
      </c>
      <c r="B20" s="114" t="s">
        <v>82</v>
      </c>
      <c r="C20" s="45"/>
      <c r="D20" s="45"/>
      <c r="E20" s="45"/>
      <c r="F20" s="45"/>
      <c r="G20" s="45"/>
      <c r="H20" s="45"/>
      <c r="I20" s="45"/>
      <c r="J20" s="45"/>
      <c r="K20" s="45"/>
      <c r="L20" s="45"/>
      <c r="M20" s="45"/>
      <c r="N20" s="45"/>
      <c r="O20" s="45"/>
      <c r="P20" s="45"/>
      <c r="Q20" s="46">
        <v>240</v>
      </c>
      <c r="R20" s="45" t="s">
        <v>19</v>
      </c>
      <c r="S20" s="45" t="s">
        <v>20</v>
      </c>
      <c r="T20" s="127">
        <v>424</v>
      </c>
      <c r="U20" s="49"/>
      <c r="V20" s="49"/>
      <c r="W20" s="49"/>
      <c r="X20" s="88"/>
      <c r="Y20" s="88"/>
      <c r="Z20" s="88"/>
      <c r="AA20" s="88"/>
      <c r="AB20" s="88"/>
      <c r="AC20" s="88"/>
      <c r="AD20" s="88"/>
      <c r="AE20" s="88"/>
      <c r="AF20" s="88"/>
      <c r="AG20" s="88"/>
      <c r="AH20" s="49">
        <v>35</v>
      </c>
      <c r="AI20" s="49"/>
      <c r="AJ20" s="49"/>
      <c r="AK20" s="49"/>
      <c r="AL20" s="49">
        <v>10</v>
      </c>
      <c r="AM20" s="41"/>
      <c r="AN20" s="10"/>
      <c r="AO20" s="10"/>
    </row>
    <row r="21" spans="1:46" s="11" customFormat="1" ht="66.75" customHeight="1" x14ac:dyDescent="0.25">
      <c r="A21" s="111" t="s">
        <v>83</v>
      </c>
      <c r="B21" s="31" t="s">
        <v>84</v>
      </c>
      <c r="C21" s="7"/>
      <c r="D21" s="7"/>
      <c r="E21" s="7"/>
      <c r="F21" s="7"/>
      <c r="G21" s="7"/>
      <c r="H21" s="7"/>
      <c r="I21" s="7"/>
      <c r="J21" s="7"/>
      <c r="K21" s="7"/>
      <c r="L21" s="7"/>
      <c r="M21" s="7"/>
      <c r="N21" s="7"/>
      <c r="O21" s="7"/>
      <c r="P21" s="7"/>
      <c r="Q21" s="8"/>
      <c r="R21" s="7"/>
      <c r="S21" s="7"/>
      <c r="T21" s="130">
        <f>T22</f>
        <v>676</v>
      </c>
      <c r="U21" s="91" t="e">
        <f>#REF!</f>
        <v>#REF!</v>
      </c>
      <c r="V21" s="91" t="e">
        <f>#REF!</f>
        <v>#REF!</v>
      </c>
      <c r="W21" s="91" t="e">
        <f>#REF!</f>
        <v>#REF!</v>
      </c>
      <c r="X21" s="91" t="e">
        <f>#REF!</f>
        <v>#REF!</v>
      </c>
      <c r="Y21" s="91" t="e">
        <f>#REF!</f>
        <v>#REF!</v>
      </c>
      <c r="Z21" s="91" t="e">
        <f>#REF!</f>
        <v>#REF!</v>
      </c>
      <c r="AA21" s="91" t="e">
        <f>#REF!</f>
        <v>#REF!</v>
      </c>
      <c r="AB21" s="91" t="e">
        <f>#REF!</f>
        <v>#REF!</v>
      </c>
      <c r="AC21" s="91" t="e">
        <f>#REF!</f>
        <v>#REF!</v>
      </c>
      <c r="AD21" s="91" t="e">
        <f>#REF!</f>
        <v>#REF!</v>
      </c>
      <c r="AE21" s="91" t="e">
        <f>#REF!</f>
        <v>#REF!</v>
      </c>
      <c r="AF21" s="91" t="e">
        <f>#REF!</f>
        <v>#REF!</v>
      </c>
      <c r="AG21" s="91" t="e">
        <f>#REF!</f>
        <v>#REF!</v>
      </c>
      <c r="AH21" s="90">
        <f>AH22</f>
        <v>15</v>
      </c>
      <c r="AI21" s="91" t="e">
        <f>#REF!</f>
        <v>#REF!</v>
      </c>
      <c r="AJ21" s="91" t="e">
        <f>#REF!</f>
        <v>#REF!</v>
      </c>
      <c r="AK21" s="91" t="e">
        <f>#REF!</f>
        <v>#REF!</v>
      </c>
      <c r="AL21" s="90">
        <f>AL22</f>
        <v>20</v>
      </c>
      <c r="AM21" s="10"/>
      <c r="AN21" s="10"/>
      <c r="AO21" s="10"/>
    </row>
    <row r="22" spans="1:46" s="11" customFormat="1" ht="66.75" customHeight="1" x14ac:dyDescent="0.25">
      <c r="A22" s="70" t="s">
        <v>85</v>
      </c>
      <c r="B22" s="34" t="s">
        <v>86</v>
      </c>
      <c r="C22" s="47"/>
      <c r="D22" s="47"/>
      <c r="E22" s="47"/>
      <c r="F22" s="47"/>
      <c r="G22" s="47"/>
      <c r="H22" s="47"/>
      <c r="I22" s="47"/>
      <c r="J22" s="47"/>
      <c r="K22" s="47"/>
      <c r="L22" s="47"/>
      <c r="M22" s="47"/>
      <c r="N22" s="47"/>
      <c r="O22" s="47"/>
      <c r="P22" s="47"/>
      <c r="Q22" s="48">
        <v>240</v>
      </c>
      <c r="R22" s="47" t="s">
        <v>19</v>
      </c>
      <c r="S22" s="47" t="s">
        <v>20</v>
      </c>
      <c r="T22" s="131">
        <v>676</v>
      </c>
      <c r="U22" s="93"/>
      <c r="V22" s="93"/>
      <c r="W22" s="93"/>
      <c r="X22" s="94"/>
      <c r="Y22" s="94"/>
      <c r="Z22" s="94"/>
      <c r="AA22" s="94"/>
      <c r="AB22" s="94"/>
      <c r="AC22" s="94"/>
      <c r="AD22" s="94"/>
      <c r="AE22" s="94"/>
      <c r="AF22" s="94"/>
      <c r="AG22" s="94"/>
      <c r="AH22" s="93">
        <v>15</v>
      </c>
      <c r="AI22" s="93"/>
      <c r="AJ22" s="93"/>
      <c r="AK22" s="93"/>
      <c r="AL22" s="93">
        <v>20</v>
      </c>
      <c r="AM22" s="41"/>
      <c r="AN22" s="10"/>
      <c r="AO22" s="10"/>
    </row>
    <row r="23" spans="1:46" s="11" customFormat="1" ht="57.75" customHeight="1" x14ac:dyDescent="0.25">
      <c r="A23" s="78" t="s">
        <v>79</v>
      </c>
      <c r="B23" s="32" t="s">
        <v>80</v>
      </c>
      <c r="C23" s="45"/>
      <c r="D23" s="45"/>
      <c r="E23" s="45"/>
      <c r="F23" s="45"/>
      <c r="G23" s="45"/>
      <c r="H23" s="45"/>
      <c r="I23" s="45"/>
      <c r="J23" s="45"/>
      <c r="K23" s="45"/>
      <c r="L23" s="45"/>
      <c r="M23" s="45"/>
      <c r="N23" s="45"/>
      <c r="O23" s="45"/>
      <c r="P23" s="45"/>
      <c r="Q23" s="46">
        <v>240</v>
      </c>
      <c r="R23" s="45" t="s">
        <v>19</v>
      </c>
      <c r="S23" s="45" t="s">
        <v>20</v>
      </c>
      <c r="T23" s="132">
        <v>183.7</v>
      </c>
      <c r="U23" s="49"/>
      <c r="V23" s="49"/>
      <c r="W23" s="49"/>
      <c r="X23" s="49"/>
      <c r="Y23" s="49"/>
      <c r="Z23" s="49"/>
      <c r="AA23" s="49"/>
      <c r="AB23" s="49"/>
      <c r="AC23" s="49"/>
      <c r="AD23" s="49"/>
      <c r="AE23" s="49"/>
      <c r="AF23" s="49"/>
      <c r="AG23" s="49"/>
      <c r="AH23" s="49">
        <v>44.2</v>
      </c>
      <c r="AI23" s="49"/>
      <c r="AJ23" s="49"/>
      <c r="AK23" s="49"/>
      <c r="AL23" s="49">
        <v>48.9</v>
      </c>
      <c r="AM23" s="60">
        <f t="shared" ref="U23:AO24" si="2">AM24+AM29</f>
        <v>0</v>
      </c>
      <c r="AN23" s="9">
        <f t="shared" si="2"/>
        <v>0</v>
      </c>
      <c r="AO23" s="9">
        <f t="shared" si="2"/>
        <v>0</v>
      </c>
    </row>
    <row r="24" spans="1:46" s="11" customFormat="1" ht="60" customHeight="1" x14ac:dyDescent="0.25">
      <c r="A24" s="69" t="s">
        <v>57</v>
      </c>
      <c r="B24" s="15" t="s">
        <v>21</v>
      </c>
      <c r="C24" s="15"/>
      <c r="D24" s="15"/>
      <c r="E24" s="15"/>
      <c r="F24" s="15"/>
      <c r="G24" s="15"/>
      <c r="H24" s="15"/>
      <c r="I24" s="15"/>
      <c r="J24" s="15"/>
      <c r="K24" s="15"/>
      <c r="L24" s="15"/>
      <c r="M24" s="15"/>
      <c r="N24" s="15"/>
      <c r="O24" s="15"/>
      <c r="P24" s="15"/>
      <c r="Q24" s="115"/>
      <c r="R24" s="15"/>
      <c r="S24" s="15"/>
      <c r="T24" s="116">
        <f>T25+T29</f>
        <v>1015.2</v>
      </c>
      <c r="U24" s="117" t="e">
        <f t="shared" si="2"/>
        <v>#REF!</v>
      </c>
      <c r="V24" s="117" t="e">
        <f t="shared" si="2"/>
        <v>#REF!</v>
      </c>
      <c r="W24" s="117" t="e">
        <f t="shared" si="2"/>
        <v>#REF!</v>
      </c>
      <c r="X24" s="117" t="e">
        <f t="shared" si="2"/>
        <v>#REF!</v>
      </c>
      <c r="Y24" s="117" t="e">
        <f t="shared" si="2"/>
        <v>#REF!</v>
      </c>
      <c r="Z24" s="117" t="e">
        <f t="shared" si="2"/>
        <v>#REF!</v>
      </c>
      <c r="AA24" s="117" t="e">
        <f t="shared" si="2"/>
        <v>#REF!</v>
      </c>
      <c r="AB24" s="117" t="e">
        <f t="shared" si="2"/>
        <v>#REF!</v>
      </c>
      <c r="AC24" s="117" t="e">
        <f t="shared" si="2"/>
        <v>#REF!</v>
      </c>
      <c r="AD24" s="117" t="e">
        <f t="shared" si="2"/>
        <v>#REF!</v>
      </c>
      <c r="AE24" s="117" t="e">
        <f t="shared" si="2"/>
        <v>#REF!</v>
      </c>
      <c r="AF24" s="117" t="e">
        <f t="shared" si="2"/>
        <v>#REF!</v>
      </c>
      <c r="AG24" s="117" t="e">
        <f t="shared" si="2"/>
        <v>#REF!</v>
      </c>
      <c r="AH24" s="117">
        <f>AH25</f>
        <v>382</v>
      </c>
      <c r="AI24" s="117" t="e">
        <f t="shared" si="2"/>
        <v>#REF!</v>
      </c>
      <c r="AJ24" s="117" t="e">
        <f t="shared" si="2"/>
        <v>#REF!</v>
      </c>
      <c r="AK24" s="117" t="e">
        <f t="shared" si="2"/>
        <v>#REF!</v>
      </c>
      <c r="AL24" s="117">
        <f>AL26+AL29+AL27</f>
        <v>402</v>
      </c>
      <c r="AM24" s="10"/>
      <c r="AN24" s="10"/>
      <c r="AO24" s="10"/>
      <c r="AT24" s="11" t="s">
        <v>67</v>
      </c>
    </row>
    <row r="25" spans="1:46" s="11" customFormat="1" ht="73.5" customHeight="1" x14ac:dyDescent="0.25">
      <c r="A25" s="112" t="s">
        <v>87</v>
      </c>
      <c r="B25" s="33" t="s">
        <v>88</v>
      </c>
      <c r="C25" s="43"/>
      <c r="D25" s="43"/>
      <c r="E25" s="43"/>
      <c r="F25" s="43"/>
      <c r="G25" s="43"/>
      <c r="H25" s="43"/>
      <c r="I25" s="43"/>
      <c r="J25" s="43"/>
      <c r="K25" s="43"/>
      <c r="L25" s="43"/>
      <c r="M25" s="43"/>
      <c r="N25" s="43"/>
      <c r="O25" s="43"/>
      <c r="P25" s="43"/>
      <c r="Q25" s="44"/>
      <c r="R25" s="43"/>
      <c r="S25" s="43"/>
      <c r="T25" s="133">
        <f>T26+T27+T28</f>
        <v>1004.2</v>
      </c>
      <c r="U25" s="87" t="e">
        <f>#REF!+U26</f>
        <v>#REF!</v>
      </c>
      <c r="V25" s="87" t="e">
        <f>#REF!+V26</f>
        <v>#REF!</v>
      </c>
      <c r="W25" s="87" t="e">
        <f>#REF!+W26</f>
        <v>#REF!</v>
      </c>
      <c r="X25" s="87" t="e">
        <f>#REF!+X26</f>
        <v>#REF!</v>
      </c>
      <c r="Y25" s="87" t="e">
        <f>#REF!+Y26</f>
        <v>#REF!</v>
      </c>
      <c r="Z25" s="87" t="e">
        <f>#REF!+Z26</f>
        <v>#REF!</v>
      </c>
      <c r="AA25" s="87" t="e">
        <f>#REF!+AA26</f>
        <v>#REF!</v>
      </c>
      <c r="AB25" s="87" t="e">
        <f>#REF!+AB26</f>
        <v>#REF!</v>
      </c>
      <c r="AC25" s="87" t="e">
        <f>#REF!+AC26</f>
        <v>#REF!</v>
      </c>
      <c r="AD25" s="87" t="e">
        <f>#REF!+AD26</f>
        <v>#REF!</v>
      </c>
      <c r="AE25" s="87" t="e">
        <f>#REF!+AE26</f>
        <v>#REF!</v>
      </c>
      <c r="AF25" s="87" t="e">
        <f>#REF!+AF26</f>
        <v>#REF!</v>
      </c>
      <c r="AG25" s="87" t="e">
        <f>#REF!+AG26</f>
        <v>#REF!</v>
      </c>
      <c r="AH25" s="89">
        <f>AH26+AH27+AH31+AH30+AH28</f>
        <v>382</v>
      </c>
      <c r="AI25" s="87" t="e">
        <f>#REF!+AI26</f>
        <v>#REF!</v>
      </c>
      <c r="AJ25" s="87" t="e">
        <f>#REF!+AJ26</f>
        <v>#REF!</v>
      </c>
      <c r="AK25" s="87" t="e">
        <f>#REF!+AK26</f>
        <v>#REF!</v>
      </c>
      <c r="AL25" s="89">
        <f>AL26+AL27</f>
        <v>292</v>
      </c>
      <c r="AM25" s="10"/>
      <c r="AN25" s="10"/>
      <c r="AO25" s="10"/>
    </row>
    <row r="26" spans="1:46" s="11" customFormat="1" ht="75" customHeight="1" x14ac:dyDescent="0.25">
      <c r="A26" s="80" t="s">
        <v>89</v>
      </c>
      <c r="B26" s="29" t="s">
        <v>90</v>
      </c>
      <c r="C26" s="7"/>
      <c r="D26" s="7"/>
      <c r="E26" s="7"/>
      <c r="F26" s="7"/>
      <c r="G26" s="7"/>
      <c r="H26" s="7"/>
      <c r="I26" s="7"/>
      <c r="J26" s="7"/>
      <c r="K26" s="7"/>
      <c r="L26" s="7"/>
      <c r="M26" s="7"/>
      <c r="N26" s="7"/>
      <c r="O26" s="7"/>
      <c r="P26" s="7"/>
      <c r="Q26" s="8">
        <v>240</v>
      </c>
      <c r="R26" s="7" t="s">
        <v>19</v>
      </c>
      <c r="S26" s="7" t="s">
        <v>48</v>
      </c>
      <c r="T26" s="91">
        <v>964.2</v>
      </c>
      <c r="U26" s="91"/>
      <c r="V26" s="91"/>
      <c r="W26" s="91"/>
      <c r="X26" s="95"/>
      <c r="Y26" s="95"/>
      <c r="Z26" s="95"/>
      <c r="AA26" s="95"/>
      <c r="AB26" s="95"/>
      <c r="AC26" s="95"/>
      <c r="AD26" s="95"/>
      <c r="AE26" s="95"/>
      <c r="AF26" s="95"/>
      <c r="AG26" s="95"/>
      <c r="AH26" s="91">
        <v>282</v>
      </c>
      <c r="AI26" s="91"/>
      <c r="AJ26" s="91"/>
      <c r="AK26" s="91"/>
      <c r="AL26" s="91">
        <v>282</v>
      </c>
      <c r="AM26" s="10"/>
      <c r="AN26" s="10"/>
      <c r="AO26" s="10"/>
    </row>
    <row r="27" spans="1:46" s="11" customFormat="1" ht="75" customHeight="1" x14ac:dyDescent="0.25">
      <c r="A27" s="65" t="s">
        <v>91</v>
      </c>
      <c r="B27" s="29" t="s">
        <v>92</v>
      </c>
      <c r="C27" s="7"/>
      <c r="D27" s="7"/>
      <c r="E27" s="7"/>
      <c r="F27" s="7"/>
      <c r="G27" s="7"/>
      <c r="H27" s="7"/>
      <c r="I27" s="7"/>
      <c r="J27" s="7"/>
      <c r="K27" s="7"/>
      <c r="L27" s="7"/>
      <c r="M27" s="7"/>
      <c r="N27" s="7"/>
      <c r="O27" s="7"/>
      <c r="P27" s="7"/>
      <c r="Q27" s="8">
        <v>240</v>
      </c>
      <c r="R27" s="7" t="s">
        <v>19</v>
      </c>
      <c r="S27" s="7" t="s">
        <v>48</v>
      </c>
      <c r="T27" s="9">
        <v>5</v>
      </c>
      <c r="U27" s="91"/>
      <c r="V27" s="91"/>
      <c r="W27" s="91"/>
      <c r="X27" s="95"/>
      <c r="Y27" s="95"/>
      <c r="Z27" s="95"/>
      <c r="AA27" s="95"/>
      <c r="AB27" s="95"/>
      <c r="AC27" s="95"/>
      <c r="AD27" s="95"/>
      <c r="AE27" s="95"/>
      <c r="AF27" s="95"/>
      <c r="AG27" s="95"/>
      <c r="AH27" s="91">
        <v>10</v>
      </c>
      <c r="AI27" s="91"/>
      <c r="AJ27" s="91"/>
      <c r="AK27" s="91"/>
      <c r="AL27" s="91">
        <v>10</v>
      </c>
      <c r="AM27" s="10"/>
      <c r="AN27" s="10"/>
      <c r="AO27" s="10"/>
    </row>
    <row r="28" spans="1:46" s="11" customFormat="1" ht="54" customHeight="1" x14ac:dyDescent="0.25">
      <c r="A28" s="65" t="s">
        <v>178</v>
      </c>
      <c r="B28" s="29" t="s">
        <v>170</v>
      </c>
      <c r="C28" s="7"/>
      <c r="D28" s="7"/>
      <c r="E28" s="7"/>
      <c r="F28" s="7"/>
      <c r="G28" s="7"/>
      <c r="H28" s="7"/>
      <c r="I28" s="7"/>
      <c r="J28" s="7"/>
      <c r="K28" s="7"/>
      <c r="L28" s="7"/>
      <c r="M28" s="7"/>
      <c r="N28" s="7"/>
      <c r="O28" s="7"/>
      <c r="P28" s="7"/>
      <c r="Q28" s="8">
        <v>240</v>
      </c>
      <c r="R28" s="7" t="s">
        <v>19</v>
      </c>
      <c r="S28" s="7" t="s">
        <v>48</v>
      </c>
      <c r="T28" s="9">
        <v>35</v>
      </c>
      <c r="U28" s="91"/>
      <c r="V28" s="91"/>
      <c r="W28" s="91"/>
      <c r="X28" s="95"/>
      <c r="Y28" s="95"/>
      <c r="Z28" s="95"/>
      <c r="AA28" s="95"/>
      <c r="AB28" s="95"/>
      <c r="AC28" s="95"/>
      <c r="AD28" s="95"/>
      <c r="AE28" s="95"/>
      <c r="AF28" s="95"/>
      <c r="AG28" s="95"/>
      <c r="AH28" s="91">
        <v>5</v>
      </c>
      <c r="AI28" s="91"/>
      <c r="AJ28" s="91"/>
      <c r="AK28" s="91"/>
      <c r="AL28" s="91">
        <v>0</v>
      </c>
      <c r="AM28" s="10"/>
      <c r="AN28" s="10"/>
      <c r="AO28" s="10"/>
    </row>
    <row r="29" spans="1:46" s="11" customFormat="1" ht="85.5" customHeight="1" x14ac:dyDescent="0.25">
      <c r="A29" s="65" t="s">
        <v>93</v>
      </c>
      <c r="B29" s="29" t="s">
        <v>94</v>
      </c>
      <c r="C29" s="7"/>
      <c r="D29" s="7"/>
      <c r="E29" s="7"/>
      <c r="F29" s="7"/>
      <c r="G29" s="7"/>
      <c r="H29" s="7"/>
      <c r="I29" s="7"/>
      <c r="J29" s="7"/>
      <c r="K29" s="7"/>
      <c r="L29" s="7"/>
      <c r="M29" s="7"/>
      <c r="N29" s="7"/>
      <c r="O29" s="7"/>
      <c r="P29" s="7"/>
      <c r="Q29" s="8"/>
      <c r="R29" s="7"/>
      <c r="S29" s="7"/>
      <c r="T29" s="9">
        <f>T30+T31</f>
        <v>11</v>
      </c>
      <c r="U29" s="91"/>
      <c r="V29" s="91"/>
      <c r="W29" s="91"/>
      <c r="X29" s="95"/>
      <c r="Y29" s="95"/>
      <c r="Z29" s="95"/>
      <c r="AA29" s="95"/>
      <c r="AB29" s="95"/>
      <c r="AC29" s="95"/>
      <c r="AD29" s="95"/>
      <c r="AE29" s="95"/>
      <c r="AF29" s="95"/>
      <c r="AG29" s="95"/>
      <c r="AH29" s="91">
        <f>AH30+AH31</f>
        <v>85</v>
      </c>
      <c r="AI29" s="91"/>
      <c r="AJ29" s="91"/>
      <c r="AK29" s="91"/>
      <c r="AL29" s="91">
        <f>AL30+AL31</f>
        <v>110</v>
      </c>
      <c r="AM29" s="10"/>
      <c r="AN29" s="10"/>
      <c r="AO29" s="10"/>
    </row>
    <row r="30" spans="1:46" s="11" customFormat="1" ht="84.75" customHeight="1" x14ac:dyDescent="0.25">
      <c r="A30" s="72" t="s">
        <v>96</v>
      </c>
      <c r="B30" s="29" t="s">
        <v>95</v>
      </c>
      <c r="C30" s="7"/>
      <c r="D30" s="7"/>
      <c r="E30" s="7"/>
      <c r="F30" s="7"/>
      <c r="G30" s="7"/>
      <c r="H30" s="7"/>
      <c r="I30" s="7"/>
      <c r="J30" s="7"/>
      <c r="K30" s="7"/>
      <c r="L30" s="7"/>
      <c r="M30" s="7"/>
      <c r="N30" s="7"/>
      <c r="O30" s="7"/>
      <c r="P30" s="7"/>
      <c r="Q30" s="8">
        <v>240</v>
      </c>
      <c r="R30" s="7" t="s">
        <v>19</v>
      </c>
      <c r="S30" s="7" t="s">
        <v>48</v>
      </c>
      <c r="T30" s="134">
        <v>8</v>
      </c>
      <c r="U30" s="91">
        <f t="shared" ref="U30:AK30" si="3">U31</f>
        <v>0</v>
      </c>
      <c r="V30" s="91">
        <f t="shared" si="3"/>
        <v>0</v>
      </c>
      <c r="W30" s="91">
        <f t="shared" si="3"/>
        <v>0</v>
      </c>
      <c r="X30" s="91">
        <f t="shared" si="3"/>
        <v>0</v>
      </c>
      <c r="Y30" s="91">
        <f t="shared" si="3"/>
        <v>0</v>
      </c>
      <c r="Z30" s="91">
        <f t="shared" si="3"/>
        <v>0</v>
      </c>
      <c r="AA30" s="91">
        <f t="shared" si="3"/>
        <v>0</v>
      </c>
      <c r="AB30" s="91">
        <f t="shared" si="3"/>
        <v>0</v>
      </c>
      <c r="AC30" s="91">
        <f t="shared" si="3"/>
        <v>0</v>
      </c>
      <c r="AD30" s="91">
        <f t="shared" si="3"/>
        <v>0</v>
      </c>
      <c r="AE30" s="91">
        <f t="shared" si="3"/>
        <v>0</v>
      </c>
      <c r="AF30" s="91">
        <f t="shared" si="3"/>
        <v>0</v>
      </c>
      <c r="AG30" s="91">
        <f t="shared" si="3"/>
        <v>0</v>
      </c>
      <c r="AH30" s="91">
        <v>60</v>
      </c>
      <c r="AI30" s="91">
        <f t="shared" si="3"/>
        <v>0</v>
      </c>
      <c r="AJ30" s="91">
        <f t="shared" si="3"/>
        <v>0</v>
      </c>
      <c r="AK30" s="91">
        <f t="shared" si="3"/>
        <v>0</v>
      </c>
      <c r="AL30" s="91">
        <v>60</v>
      </c>
      <c r="AM30" s="10"/>
      <c r="AN30" s="10"/>
      <c r="AO30" s="10"/>
    </row>
    <row r="31" spans="1:46" s="11" customFormat="1" ht="71.25" customHeight="1" x14ac:dyDescent="0.25">
      <c r="A31" s="81" t="s">
        <v>97</v>
      </c>
      <c r="B31" s="35" t="s">
        <v>98</v>
      </c>
      <c r="C31" s="61"/>
      <c r="D31" s="61"/>
      <c r="E31" s="61"/>
      <c r="F31" s="61"/>
      <c r="G31" s="61"/>
      <c r="H31" s="61"/>
      <c r="I31" s="61"/>
      <c r="J31" s="61"/>
      <c r="K31" s="61"/>
      <c r="L31" s="61"/>
      <c r="M31" s="61"/>
      <c r="N31" s="61"/>
      <c r="O31" s="61"/>
      <c r="P31" s="61"/>
      <c r="Q31" s="82">
        <v>240</v>
      </c>
      <c r="R31" s="83" t="s">
        <v>19</v>
      </c>
      <c r="S31" s="83" t="s">
        <v>20</v>
      </c>
      <c r="T31" s="135">
        <v>3</v>
      </c>
      <c r="U31" s="84"/>
      <c r="V31" s="84"/>
      <c r="W31" s="84"/>
      <c r="X31" s="96"/>
      <c r="Y31" s="96"/>
      <c r="Z31" s="96"/>
      <c r="AA31" s="96"/>
      <c r="AB31" s="96"/>
      <c r="AC31" s="96"/>
      <c r="AD31" s="96"/>
      <c r="AE31" s="96"/>
      <c r="AF31" s="96"/>
      <c r="AG31" s="96"/>
      <c r="AH31" s="84">
        <v>25</v>
      </c>
      <c r="AI31" s="84"/>
      <c r="AJ31" s="84"/>
      <c r="AK31" s="84"/>
      <c r="AL31" s="84">
        <v>50</v>
      </c>
      <c r="AM31" s="41"/>
      <c r="AN31" s="10"/>
      <c r="AO31" s="10"/>
    </row>
    <row r="32" spans="1:46" s="11" customFormat="1" ht="57" customHeight="1" x14ac:dyDescent="0.25">
      <c r="A32" s="118" t="s">
        <v>68</v>
      </c>
      <c r="B32" s="119" t="s">
        <v>54</v>
      </c>
      <c r="C32" s="15"/>
      <c r="D32" s="15"/>
      <c r="E32" s="15"/>
      <c r="F32" s="15"/>
      <c r="G32" s="15"/>
      <c r="H32" s="15"/>
      <c r="I32" s="15"/>
      <c r="J32" s="15"/>
      <c r="K32" s="15"/>
      <c r="L32" s="15"/>
      <c r="M32" s="15"/>
      <c r="N32" s="15"/>
      <c r="O32" s="15"/>
      <c r="P32" s="15"/>
      <c r="Q32" s="115"/>
      <c r="R32" s="15"/>
      <c r="S32" s="15"/>
      <c r="T32" s="116">
        <f>T33</f>
        <v>148</v>
      </c>
      <c r="U32" s="117">
        <f t="shared" ref="U32:AG32" si="4">U33</f>
        <v>0</v>
      </c>
      <c r="V32" s="117">
        <f t="shared" si="4"/>
        <v>0</v>
      </c>
      <c r="W32" s="117">
        <f t="shared" si="4"/>
        <v>0</v>
      </c>
      <c r="X32" s="117">
        <f t="shared" si="4"/>
        <v>0</v>
      </c>
      <c r="Y32" s="117">
        <f t="shared" si="4"/>
        <v>0</v>
      </c>
      <c r="Z32" s="117">
        <f t="shared" si="4"/>
        <v>0</v>
      </c>
      <c r="AA32" s="117">
        <f t="shared" si="4"/>
        <v>0</v>
      </c>
      <c r="AB32" s="117">
        <f t="shared" si="4"/>
        <v>0</v>
      </c>
      <c r="AC32" s="117">
        <f t="shared" si="4"/>
        <v>0</v>
      </c>
      <c r="AD32" s="117">
        <f t="shared" si="4"/>
        <v>0</v>
      </c>
      <c r="AE32" s="117">
        <f t="shared" si="4"/>
        <v>0</v>
      </c>
      <c r="AF32" s="117">
        <f t="shared" si="4"/>
        <v>0</v>
      </c>
      <c r="AG32" s="117">
        <f t="shared" si="4"/>
        <v>0</v>
      </c>
      <c r="AH32" s="117">
        <f>AH33++AH35</f>
        <v>25</v>
      </c>
      <c r="AI32" s="117">
        <f t="shared" ref="AI32:AL32" si="5">AI33+AI36</f>
        <v>0</v>
      </c>
      <c r="AJ32" s="117">
        <f t="shared" si="5"/>
        <v>0</v>
      </c>
      <c r="AK32" s="117">
        <f t="shared" si="5"/>
        <v>0</v>
      </c>
      <c r="AL32" s="117">
        <f t="shared" si="5"/>
        <v>25</v>
      </c>
      <c r="AM32" s="10"/>
      <c r="AN32" s="10"/>
      <c r="AO32" s="10"/>
    </row>
    <row r="33" spans="1:48" s="11" customFormat="1" ht="57.75" customHeight="1" x14ac:dyDescent="0.25">
      <c r="A33" s="73" t="s">
        <v>99</v>
      </c>
      <c r="B33" s="33" t="s">
        <v>100</v>
      </c>
      <c r="C33" s="43"/>
      <c r="D33" s="43"/>
      <c r="E33" s="43"/>
      <c r="F33" s="43"/>
      <c r="G33" s="43"/>
      <c r="H33" s="43"/>
      <c r="I33" s="43"/>
      <c r="J33" s="43"/>
      <c r="K33" s="43"/>
      <c r="L33" s="43"/>
      <c r="M33" s="43"/>
      <c r="N33" s="43"/>
      <c r="O33" s="43"/>
      <c r="P33" s="43"/>
      <c r="Q33" s="44"/>
      <c r="R33" s="43"/>
      <c r="S33" s="43"/>
      <c r="T33" s="129">
        <f>T34+T36</f>
        <v>148</v>
      </c>
      <c r="U33" s="87"/>
      <c r="V33" s="87"/>
      <c r="W33" s="87"/>
      <c r="X33" s="97"/>
      <c r="Y33" s="97"/>
      <c r="Z33" s="97"/>
      <c r="AA33" s="97"/>
      <c r="AB33" s="97"/>
      <c r="AC33" s="97"/>
      <c r="AD33" s="97"/>
      <c r="AE33" s="97"/>
      <c r="AF33" s="97"/>
      <c r="AG33" s="97"/>
      <c r="AH33" s="87">
        <f>AH34+AH36</f>
        <v>25</v>
      </c>
      <c r="AI33" s="87"/>
      <c r="AJ33" s="87"/>
      <c r="AK33" s="87"/>
      <c r="AL33" s="87">
        <f>AL34+AL36</f>
        <v>25</v>
      </c>
      <c r="AM33" s="10"/>
      <c r="AN33" s="10"/>
      <c r="AO33" s="10"/>
      <c r="AV33" s="124"/>
    </row>
    <row r="34" spans="1:48" s="11" customFormat="1" ht="57.75" customHeight="1" x14ac:dyDescent="0.25">
      <c r="A34" s="80" t="s">
        <v>101</v>
      </c>
      <c r="B34" s="29" t="s">
        <v>102</v>
      </c>
      <c r="C34" s="7"/>
      <c r="D34" s="7"/>
      <c r="E34" s="7"/>
      <c r="F34" s="7"/>
      <c r="G34" s="7"/>
      <c r="H34" s="7"/>
      <c r="I34" s="7"/>
      <c r="J34" s="7"/>
      <c r="K34" s="7"/>
      <c r="L34" s="7"/>
      <c r="M34" s="7"/>
      <c r="N34" s="7"/>
      <c r="O34" s="7"/>
      <c r="P34" s="7"/>
      <c r="Q34" s="8">
        <v>240</v>
      </c>
      <c r="R34" s="7" t="s">
        <v>15</v>
      </c>
      <c r="S34" s="7" t="s">
        <v>17</v>
      </c>
      <c r="T34" s="9">
        <v>141</v>
      </c>
      <c r="U34" s="91"/>
      <c r="V34" s="91"/>
      <c r="W34" s="91"/>
      <c r="X34" s="95"/>
      <c r="Y34" s="95"/>
      <c r="Z34" s="95"/>
      <c r="AA34" s="95"/>
      <c r="AB34" s="95"/>
      <c r="AC34" s="95"/>
      <c r="AD34" s="95"/>
      <c r="AE34" s="95"/>
      <c r="AF34" s="95"/>
      <c r="AG34" s="95"/>
      <c r="AH34" s="91">
        <v>25</v>
      </c>
      <c r="AI34" s="91"/>
      <c r="AJ34" s="91"/>
      <c r="AK34" s="91"/>
      <c r="AL34" s="91">
        <v>25</v>
      </c>
      <c r="AM34" s="10"/>
      <c r="AN34" s="10"/>
      <c r="AO34" s="10"/>
      <c r="AV34" s="124"/>
    </row>
    <row r="35" spans="1:48" s="11" customFormat="1" ht="73.5" customHeight="1" x14ac:dyDescent="0.25">
      <c r="A35" s="79" t="s">
        <v>103</v>
      </c>
      <c r="B35" s="32" t="s">
        <v>104</v>
      </c>
      <c r="C35" s="45"/>
      <c r="D35" s="45"/>
      <c r="E35" s="45"/>
      <c r="F35" s="45"/>
      <c r="G35" s="45"/>
      <c r="H35" s="45"/>
      <c r="I35" s="45"/>
      <c r="J35" s="45"/>
      <c r="K35" s="45"/>
      <c r="L35" s="45"/>
      <c r="M35" s="45"/>
      <c r="N35" s="45"/>
      <c r="O35" s="45"/>
      <c r="P35" s="45"/>
      <c r="Q35" s="46"/>
      <c r="R35" s="45"/>
      <c r="S35" s="45"/>
      <c r="T35" s="127">
        <v>7</v>
      </c>
      <c r="U35" s="49"/>
      <c r="V35" s="49"/>
      <c r="W35" s="49"/>
      <c r="X35" s="88"/>
      <c r="Y35" s="88"/>
      <c r="Z35" s="88"/>
      <c r="AA35" s="88"/>
      <c r="AB35" s="88"/>
      <c r="AC35" s="88"/>
      <c r="AD35" s="88"/>
      <c r="AE35" s="88"/>
      <c r="AF35" s="88"/>
      <c r="AG35" s="88"/>
      <c r="AH35" s="49">
        <v>0</v>
      </c>
      <c r="AI35" s="49"/>
      <c r="AJ35" s="49"/>
      <c r="AK35" s="49"/>
      <c r="AL35" s="49">
        <v>0</v>
      </c>
      <c r="AM35" s="10"/>
      <c r="AN35" s="10"/>
      <c r="AO35" s="10"/>
    </row>
    <row r="36" spans="1:48" s="11" customFormat="1" ht="56.25" customHeight="1" x14ac:dyDescent="0.25">
      <c r="A36" s="67" t="s">
        <v>105</v>
      </c>
      <c r="B36" s="32" t="s">
        <v>106</v>
      </c>
      <c r="C36" s="45"/>
      <c r="D36" s="45"/>
      <c r="E36" s="45"/>
      <c r="F36" s="45"/>
      <c r="G36" s="45"/>
      <c r="H36" s="45"/>
      <c r="I36" s="45"/>
      <c r="J36" s="45"/>
      <c r="K36" s="45"/>
      <c r="L36" s="45"/>
      <c r="M36" s="45"/>
      <c r="N36" s="45"/>
      <c r="O36" s="45"/>
      <c r="P36" s="45"/>
      <c r="Q36" s="46">
        <v>240</v>
      </c>
      <c r="R36" s="45" t="s">
        <v>15</v>
      </c>
      <c r="S36" s="45" t="s">
        <v>38</v>
      </c>
      <c r="T36" s="127">
        <v>7</v>
      </c>
      <c r="U36" s="49"/>
      <c r="V36" s="49"/>
      <c r="W36" s="49"/>
      <c r="X36" s="88"/>
      <c r="Y36" s="88"/>
      <c r="Z36" s="88"/>
      <c r="AA36" s="88"/>
      <c r="AB36" s="88"/>
      <c r="AC36" s="88"/>
      <c r="AD36" s="88"/>
      <c r="AE36" s="88"/>
      <c r="AF36" s="88"/>
      <c r="AG36" s="88"/>
      <c r="AH36" s="49">
        <v>0</v>
      </c>
      <c r="AI36" s="49"/>
      <c r="AJ36" s="49"/>
      <c r="AK36" s="49"/>
      <c r="AL36" s="49">
        <v>0</v>
      </c>
      <c r="AM36" s="41"/>
      <c r="AN36" s="10"/>
      <c r="AO36" s="10"/>
    </row>
    <row r="37" spans="1:48" s="11" customFormat="1" ht="51" customHeight="1" x14ac:dyDescent="0.25">
      <c r="A37" s="69" t="s">
        <v>107</v>
      </c>
      <c r="B37" s="15" t="s">
        <v>22</v>
      </c>
      <c r="C37" s="15"/>
      <c r="D37" s="15"/>
      <c r="E37" s="15"/>
      <c r="F37" s="15"/>
      <c r="G37" s="15"/>
      <c r="H37" s="15"/>
      <c r="I37" s="15"/>
      <c r="J37" s="15"/>
      <c r="K37" s="15"/>
      <c r="L37" s="15"/>
      <c r="M37" s="15"/>
      <c r="N37" s="15"/>
      <c r="O37" s="15"/>
      <c r="P37" s="15"/>
      <c r="Q37" s="115"/>
      <c r="R37" s="15"/>
      <c r="S37" s="15"/>
      <c r="T37" s="116">
        <f>T38</f>
        <v>1717.5</v>
      </c>
      <c r="U37" s="117">
        <f t="shared" ref="U37:AL37" si="6">U38</f>
        <v>0</v>
      </c>
      <c r="V37" s="117">
        <f t="shared" si="6"/>
        <v>0</v>
      </c>
      <c r="W37" s="117">
        <f t="shared" si="6"/>
        <v>0</v>
      </c>
      <c r="X37" s="117">
        <f t="shared" si="6"/>
        <v>0</v>
      </c>
      <c r="Y37" s="117">
        <f t="shared" si="6"/>
        <v>0</v>
      </c>
      <c r="Z37" s="117">
        <f t="shared" si="6"/>
        <v>0</v>
      </c>
      <c r="AA37" s="117">
        <f t="shared" si="6"/>
        <v>0</v>
      </c>
      <c r="AB37" s="117">
        <f t="shared" si="6"/>
        <v>0</v>
      </c>
      <c r="AC37" s="117">
        <f t="shared" si="6"/>
        <v>0</v>
      </c>
      <c r="AD37" s="117">
        <f t="shared" si="6"/>
        <v>0</v>
      </c>
      <c r="AE37" s="117">
        <f t="shared" si="6"/>
        <v>0</v>
      </c>
      <c r="AF37" s="117">
        <f t="shared" si="6"/>
        <v>0</v>
      </c>
      <c r="AG37" s="117">
        <f t="shared" si="6"/>
        <v>0</v>
      </c>
      <c r="AH37" s="117">
        <f t="shared" si="6"/>
        <v>636.19999999999993</v>
      </c>
      <c r="AI37" s="117">
        <f t="shared" si="6"/>
        <v>0</v>
      </c>
      <c r="AJ37" s="117">
        <f t="shared" si="6"/>
        <v>0</v>
      </c>
      <c r="AK37" s="117">
        <f t="shared" si="6"/>
        <v>0</v>
      </c>
      <c r="AL37" s="117">
        <f t="shared" si="6"/>
        <v>629</v>
      </c>
      <c r="AM37" s="10"/>
      <c r="AN37" s="10"/>
      <c r="AO37" s="10"/>
    </row>
    <row r="38" spans="1:48" s="11" customFormat="1" ht="70.5" customHeight="1" x14ac:dyDescent="0.25">
      <c r="A38" s="66" t="s">
        <v>108</v>
      </c>
      <c r="B38" s="33" t="s">
        <v>109</v>
      </c>
      <c r="C38" s="43"/>
      <c r="D38" s="43"/>
      <c r="E38" s="43"/>
      <c r="F38" s="43"/>
      <c r="G38" s="43"/>
      <c r="H38" s="43"/>
      <c r="I38" s="43"/>
      <c r="J38" s="43"/>
      <c r="K38" s="43"/>
      <c r="L38" s="43"/>
      <c r="M38" s="43"/>
      <c r="N38" s="43"/>
      <c r="O38" s="43"/>
      <c r="P38" s="43"/>
      <c r="Q38" s="44"/>
      <c r="R38" s="43"/>
      <c r="S38" s="43"/>
      <c r="T38" s="129">
        <f>T39+T40</f>
        <v>1717.5</v>
      </c>
      <c r="U38" s="87">
        <f t="shared" ref="U38:AG38" si="7">U40</f>
        <v>0</v>
      </c>
      <c r="V38" s="87">
        <f t="shared" si="7"/>
        <v>0</v>
      </c>
      <c r="W38" s="87">
        <f t="shared" si="7"/>
        <v>0</v>
      </c>
      <c r="X38" s="87">
        <f t="shared" si="7"/>
        <v>0</v>
      </c>
      <c r="Y38" s="87">
        <f t="shared" si="7"/>
        <v>0</v>
      </c>
      <c r="Z38" s="87">
        <f t="shared" si="7"/>
        <v>0</v>
      </c>
      <c r="AA38" s="87">
        <f t="shared" si="7"/>
        <v>0</v>
      </c>
      <c r="AB38" s="87">
        <f t="shared" si="7"/>
        <v>0</v>
      </c>
      <c r="AC38" s="87">
        <f t="shared" si="7"/>
        <v>0</v>
      </c>
      <c r="AD38" s="87">
        <f t="shared" si="7"/>
        <v>0</v>
      </c>
      <c r="AE38" s="87">
        <f t="shared" si="7"/>
        <v>0</v>
      </c>
      <c r="AF38" s="87">
        <f t="shared" si="7"/>
        <v>0</v>
      </c>
      <c r="AG38" s="87">
        <f t="shared" si="7"/>
        <v>0</v>
      </c>
      <c r="AH38" s="87">
        <f>AH39+AH40</f>
        <v>636.19999999999993</v>
      </c>
      <c r="AI38" s="87">
        <f>AI40</f>
        <v>0</v>
      </c>
      <c r="AJ38" s="87">
        <f>AJ40</f>
        <v>0</v>
      </c>
      <c r="AK38" s="87">
        <f>AK40</f>
        <v>0</v>
      </c>
      <c r="AL38" s="87">
        <f>AL39+AL40</f>
        <v>629</v>
      </c>
      <c r="AM38" s="10"/>
      <c r="AN38" s="10"/>
      <c r="AO38" s="10"/>
    </row>
    <row r="39" spans="1:48" s="11" customFormat="1" ht="60.75" customHeight="1" x14ac:dyDescent="0.3">
      <c r="A39" s="75" t="s">
        <v>110</v>
      </c>
      <c r="B39" s="31" t="s">
        <v>111</v>
      </c>
      <c r="C39" s="13" t="s">
        <v>19</v>
      </c>
      <c r="D39" s="13" t="s">
        <v>49</v>
      </c>
      <c r="E39" s="13"/>
      <c r="F39" s="13"/>
      <c r="G39" s="13"/>
      <c r="H39" s="13"/>
      <c r="I39" s="13"/>
      <c r="J39" s="13"/>
      <c r="K39" s="13"/>
      <c r="L39" s="13"/>
      <c r="M39" s="13"/>
      <c r="N39" s="13"/>
      <c r="O39" s="13"/>
      <c r="P39" s="13"/>
      <c r="Q39" s="14" t="s">
        <v>50</v>
      </c>
      <c r="R39" s="14" t="s">
        <v>15</v>
      </c>
      <c r="S39" s="14" t="s">
        <v>19</v>
      </c>
      <c r="T39" s="98">
        <v>1098.5999999999999</v>
      </c>
      <c r="U39" s="98"/>
      <c r="V39" s="98"/>
      <c r="W39" s="98"/>
      <c r="X39" s="99"/>
      <c r="Y39" s="99"/>
      <c r="Z39" s="99"/>
      <c r="AA39" s="99"/>
      <c r="AB39" s="99"/>
      <c r="AC39" s="99"/>
      <c r="AD39" s="99"/>
      <c r="AE39" s="99"/>
      <c r="AF39" s="99"/>
      <c r="AG39" s="99"/>
      <c r="AH39" s="98">
        <v>117.3</v>
      </c>
      <c r="AI39" s="98"/>
      <c r="AJ39" s="98"/>
      <c r="AK39" s="98"/>
      <c r="AL39" s="98">
        <v>89.4</v>
      </c>
      <c r="AM39" s="10"/>
      <c r="AN39" s="10"/>
      <c r="AO39" s="10"/>
    </row>
    <row r="40" spans="1:48" s="11" customFormat="1" ht="37.5" customHeight="1" x14ac:dyDescent="0.25">
      <c r="A40" s="67" t="s">
        <v>112</v>
      </c>
      <c r="B40" s="32" t="s">
        <v>113</v>
      </c>
      <c r="C40" s="45"/>
      <c r="D40" s="45"/>
      <c r="E40" s="45"/>
      <c r="F40" s="45"/>
      <c r="G40" s="45"/>
      <c r="H40" s="45"/>
      <c r="I40" s="45"/>
      <c r="J40" s="45"/>
      <c r="K40" s="45"/>
      <c r="L40" s="45"/>
      <c r="M40" s="45"/>
      <c r="N40" s="45"/>
      <c r="O40" s="45"/>
      <c r="P40" s="45"/>
      <c r="Q40" s="46">
        <v>240</v>
      </c>
      <c r="R40" s="45" t="s">
        <v>15</v>
      </c>
      <c r="S40" s="45" t="s">
        <v>19</v>
      </c>
      <c r="T40" s="49">
        <v>618.9</v>
      </c>
      <c r="U40" s="49"/>
      <c r="V40" s="49"/>
      <c r="W40" s="49"/>
      <c r="X40" s="88"/>
      <c r="Y40" s="88"/>
      <c r="Z40" s="88"/>
      <c r="AA40" s="88"/>
      <c r="AB40" s="88"/>
      <c r="AC40" s="88"/>
      <c r="AD40" s="88"/>
      <c r="AE40" s="88"/>
      <c r="AF40" s="88"/>
      <c r="AG40" s="88"/>
      <c r="AH40" s="49">
        <v>518.9</v>
      </c>
      <c r="AI40" s="49"/>
      <c r="AJ40" s="49"/>
      <c r="AK40" s="49"/>
      <c r="AL40" s="49">
        <v>539.6</v>
      </c>
      <c r="AM40" s="41"/>
      <c r="AN40" s="10"/>
      <c r="AO40" s="10"/>
    </row>
    <row r="41" spans="1:48" s="11" customFormat="1" ht="47.25" customHeight="1" x14ac:dyDescent="0.25">
      <c r="A41" s="69" t="s">
        <v>114</v>
      </c>
      <c r="B41" s="15" t="s">
        <v>23</v>
      </c>
      <c r="C41" s="15"/>
      <c r="D41" s="15"/>
      <c r="E41" s="15"/>
      <c r="F41" s="15"/>
      <c r="G41" s="15"/>
      <c r="H41" s="15"/>
      <c r="I41" s="15"/>
      <c r="J41" s="15"/>
      <c r="K41" s="15"/>
      <c r="L41" s="15"/>
      <c r="M41" s="15"/>
      <c r="N41" s="15"/>
      <c r="O41" s="15"/>
      <c r="P41" s="15"/>
      <c r="Q41" s="115"/>
      <c r="R41" s="15"/>
      <c r="S41" s="15"/>
      <c r="T41" s="116">
        <f>T42</f>
        <v>10</v>
      </c>
      <c r="U41" s="117">
        <f t="shared" ref="U41:AL41" si="8">U42</f>
        <v>0</v>
      </c>
      <c r="V41" s="117">
        <f t="shared" si="8"/>
        <v>0</v>
      </c>
      <c r="W41" s="117">
        <f t="shared" si="8"/>
        <v>0</v>
      </c>
      <c r="X41" s="117">
        <f t="shared" si="8"/>
        <v>0</v>
      </c>
      <c r="Y41" s="117">
        <f t="shared" si="8"/>
        <v>0</v>
      </c>
      <c r="Z41" s="117">
        <f t="shared" si="8"/>
        <v>0</v>
      </c>
      <c r="AA41" s="117">
        <f t="shared" si="8"/>
        <v>0</v>
      </c>
      <c r="AB41" s="117">
        <f t="shared" si="8"/>
        <v>0</v>
      </c>
      <c r="AC41" s="117">
        <f t="shared" si="8"/>
        <v>0</v>
      </c>
      <c r="AD41" s="117">
        <f t="shared" si="8"/>
        <v>0</v>
      </c>
      <c r="AE41" s="117">
        <f t="shared" si="8"/>
        <v>0</v>
      </c>
      <c r="AF41" s="117">
        <f t="shared" si="8"/>
        <v>0</v>
      </c>
      <c r="AG41" s="117">
        <f t="shared" si="8"/>
        <v>0</v>
      </c>
      <c r="AH41" s="117">
        <f t="shared" si="8"/>
        <v>75</v>
      </c>
      <c r="AI41" s="117">
        <f t="shared" si="8"/>
        <v>0</v>
      </c>
      <c r="AJ41" s="117">
        <f t="shared" si="8"/>
        <v>0</v>
      </c>
      <c r="AK41" s="117">
        <f t="shared" si="8"/>
        <v>0</v>
      </c>
      <c r="AL41" s="117">
        <f t="shared" si="8"/>
        <v>95</v>
      </c>
      <c r="AM41" s="10"/>
      <c r="AN41" s="10"/>
      <c r="AO41" s="10"/>
    </row>
    <row r="42" spans="1:48" s="11" customFormat="1" ht="38.25" customHeight="1" x14ac:dyDescent="0.25">
      <c r="A42" s="66" t="s">
        <v>115</v>
      </c>
      <c r="B42" s="33" t="s">
        <v>116</v>
      </c>
      <c r="C42" s="43"/>
      <c r="D42" s="43"/>
      <c r="E42" s="43"/>
      <c r="F42" s="43"/>
      <c r="G42" s="43"/>
      <c r="H42" s="43"/>
      <c r="I42" s="43"/>
      <c r="J42" s="43"/>
      <c r="K42" s="43"/>
      <c r="L42" s="43"/>
      <c r="M42" s="43"/>
      <c r="N42" s="43"/>
      <c r="O42" s="43"/>
      <c r="P42" s="43"/>
      <c r="Q42" s="44"/>
      <c r="R42" s="43"/>
      <c r="S42" s="43"/>
      <c r="T42" s="129">
        <f>T43+T44</f>
        <v>10</v>
      </c>
      <c r="U42" s="87"/>
      <c r="V42" s="87"/>
      <c r="W42" s="87"/>
      <c r="X42" s="97"/>
      <c r="Y42" s="97"/>
      <c r="Z42" s="97"/>
      <c r="AA42" s="97"/>
      <c r="AB42" s="97"/>
      <c r="AC42" s="97"/>
      <c r="AD42" s="97"/>
      <c r="AE42" s="97"/>
      <c r="AF42" s="97"/>
      <c r="AG42" s="97"/>
      <c r="AH42" s="87">
        <f>AH43+AH44</f>
        <v>75</v>
      </c>
      <c r="AI42" s="87"/>
      <c r="AJ42" s="87"/>
      <c r="AK42" s="87"/>
      <c r="AL42" s="87">
        <f>AL43+AL44</f>
        <v>95</v>
      </c>
      <c r="AM42" s="10"/>
      <c r="AN42" s="10"/>
      <c r="AO42" s="10"/>
    </row>
    <row r="43" spans="1:48" s="11" customFormat="1" ht="51" customHeight="1" x14ac:dyDescent="0.25">
      <c r="A43" s="74" t="s">
        <v>117</v>
      </c>
      <c r="B43" s="29" t="s">
        <v>118</v>
      </c>
      <c r="C43" s="7"/>
      <c r="D43" s="7"/>
      <c r="E43" s="7"/>
      <c r="F43" s="7"/>
      <c r="G43" s="7"/>
      <c r="H43" s="7"/>
      <c r="I43" s="7"/>
      <c r="J43" s="7"/>
      <c r="K43" s="7"/>
      <c r="L43" s="7"/>
      <c r="M43" s="7"/>
      <c r="N43" s="7"/>
      <c r="O43" s="7"/>
      <c r="P43" s="7"/>
      <c r="Q43" s="8">
        <v>240</v>
      </c>
      <c r="R43" s="7" t="s">
        <v>15</v>
      </c>
      <c r="S43" s="7" t="s">
        <v>19</v>
      </c>
      <c r="T43" s="9">
        <v>5</v>
      </c>
      <c r="U43" s="91"/>
      <c r="V43" s="91"/>
      <c r="W43" s="91"/>
      <c r="X43" s="95"/>
      <c r="Y43" s="95"/>
      <c r="Z43" s="95"/>
      <c r="AA43" s="95"/>
      <c r="AB43" s="95"/>
      <c r="AC43" s="95"/>
      <c r="AD43" s="95"/>
      <c r="AE43" s="95"/>
      <c r="AF43" s="95"/>
      <c r="AG43" s="95"/>
      <c r="AH43" s="91">
        <v>50</v>
      </c>
      <c r="AI43" s="91"/>
      <c r="AJ43" s="91"/>
      <c r="AK43" s="91"/>
      <c r="AL43" s="91">
        <v>50</v>
      </c>
      <c r="AM43" s="10"/>
      <c r="AN43" s="10"/>
      <c r="AO43" s="10"/>
    </row>
    <row r="44" spans="1:48" s="11" customFormat="1" ht="39.75" customHeight="1" x14ac:dyDescent="0.25">
      <c r="A44" s="67" t="s">
        <v>119</v>
      </c>
      <c r="B44" s="32" t="s">
        <v>120</v>
      </c>
      <c r="C44" s="45"/>
      <c r="D44" s="45"/>
      <c r="E44" s="45"/>
      <c r="F44" s="45"/>
      <c r="G44" s="45"/>
      <c r="H44" s="45"/>
      <c r="I44" s="45"/>
      <c r="J44" s="45"/>
      <c r="K44" s="45"/>
      <c r="L44" s="45"/>
      <c r="M44" s="45"/>
      <c r="N44" s="45"/>
      <c r="O44" s="45"/>
      <c r="P44" s="45"/>
      <c r="Q44" s="46">
        <v>240</v>
      </c>
      <c r="R44" s="45" t="s">
        <v>15</v>
      </c>
      <c r="S44" s="45" t="s">
        <v>19</v>
      </c>
      <c r="T44" s="127">
        <v>5</v>
      </c>
      <c r="U44" s="49"/>
      <c r="V44" s="49"/>
      <c r="W44" s="49"/>
      <c r="X44" s="88"/>
      <c r="Y44" s="88"/>
      <c r="Z44" s="88"/>
      <c r="AA44" s="88"/>
      <c r="AB44" s="88"/>
      <c r="AC44" s="88"/>
      <c r="AD44" s="88"/>
      <c r="AE44" s="88"/>
      <c r="AF44" s="88"/>
      <c r="AG44" s="88"/>
      <c r="AH44" s="49">
        <v>25</v>
      </c>
      <c r="AI44" s="49"/>
      <c r="AJ44" s="49"/>
      <c r="AK44" s="49"/>
      <c r="AL44" s="49">
        <v>45</v>
      </c>
      <c r="AM44" s="41"/>
      <c r="AN44" s="10"/>
      <c r="AO44" s="10"/>
    </row>
    <row r="45" spans="1:48" s="11" customFormat="1" ht="35.25" customHeight="1" x14ac:dyDescent="0.25">
      <c r="A45" s="69" t="s">
        <v>121</v>
      </c>
      <c r="B45" s="15" t="s">
        <v>24</v>
      </c>
      <c r="C45" s="15"/>
      <c r="D45" s="15"/>
      <c r="E45" s="15"/>
      <c r="F45" s="15"/>
      <c r="G45" s="15"/>
      <c r="H45" s="15"/>
      <c r="I45" s="15"/>
      <c r="J45" s="15"/>
      <c r="K45" s="15"/>
      <c r="L45" s="15"/>
      <c r="M45" s="15"/>
      <c r="N45" s="15"/>
      <c r="O45" s="15"/>
      <c r="P45" s="15"/>
      <c r="Q45" s="115"/>
      <c r="R45" s="15"/>
      <c r="S45" s="15"/>
      <c r="T45" s="116">
        <f>T46</f>
        <v>8224</v>
      </c>
      <c r="U45" s="117">
        <f t="shared" ref="U45:AL45" si="9">U46</f>
        <v>0</v>
      </c>
      <c r="V45" s="117">
        <f t="shared" si="9"/>
        <v>0</v>
      </c>
      <c r="W45" s="117">
        <f t="shared" si="9"/>
        <v>0</v>
      </c>
      <c r="X45" s="117">
        <f t="shared" si="9"/>
        <v>0</v>
      </c>
      <c r="Y45" s="117">
        <f t="shared" si="9"/>
        <v>0</v>
      </c>
      <c r="Z45" s="117">
        <f t="shared" si="9"/>
        <v>0</v>
      </c>
      <c r="AA45" s="117">
        <f t="shared" si="9"/>
        <v>0</v>
      </c>
      <c r="AB45" s="117">
        <f t="shared" si="9"/>
        <v>0</v>
      </c>
      <c r="AC45" s="117">
        <f t="shared" si="9"/>
        <v>0</v>
      </c>
      <c r="AD45" s="117">
        <f t="shared" si="9"/>
        <v>0</v>
      </c>
      <c r="AE45" s="117">
        <f t="shared" si="9"/>
        <v>0</v>
      </c>
      <c r="AF45" s="117">
        <f t="shared" si="9"/>
        <v>0</v>
      </c>
      <c r="AG45" s="117">
        <f t="shared" si="9"/>
        <v>0</v>
      </c>
      <c r="AH45" s="117">
        <f>AH46</f>
        <v>4510.5</v>
      </c>
      <c r="AI45" s="117">
        <f t="shared" si="9"/>
        <v>0</v>
      </c>
      <c r="AJ45" s="117">
        <f t="shared" si="9"/>
        <v>0</v>
      </c>
      <c r="AK45" s="117">
        <f t="shared" si="9"/>
        <v>0</v>
      </c>
      <c r="AL45" s="117">
        <f t="shared" si="9"/>
        <v>213.4</v>
      </c>
      <c r="AM45" s="10"/>
      <c r="AN45" s="10"/>
      <c r="AO45" s="10"/>
    </row>
    <row r="46" spans="1:48" s="11" customFormat="1" ht="55.5" customHeight="1" x14ac:dyDescent="0.25">
      <c r="A46" s="66" t="s">
        <v>122</v>
      </c>
      <c r="B46" s="33" t="s">
        <v>123</v>
      </c>
      <c r="C46" s="43"/>
      <c r="D46" s="43"/>
      <c r="E46" s="43"/>
      <c r="F46" s="43"/>
      <c r="G46" s="43"/>
      <c r="H46" s="43"/>
      <c r="I46" s="43"/>
      <c r="J46" s="43"/>
      <c r="K46" s="43"/>
      <c r="L46" s="43"/>
      <c r="M46" s="43"/>
      <c r="N46" s="43"/>
      <c r="O46" s="43"/>
      <c r="P46" s="43"/>
      <c r="Q46" s="44"/>
      <c r="R46" s="43"/>
      <c r="S46" s="43"/>
      <c r="T46" s="129">
        <f>T47+T48+T49+T50+T51+T52</f>
        <v>8224</v>
      </c>
      <c r="U46" s="87">
        <f t="shared" ref="U46:AG46" si="10">U47+U48+U49+U52</f>
        <v>0</v>
      </c>
      <c r="V46" s="87">
        <f t="shared" si="10"/>
        <v>0</v>
      </c>
      <c r="W46" s="87">
        <f t="shared" si="10"/>
        <v>0</v>
      </c>
      <c r="X46" s="87">
        <f t="shared" si="10"/>
        <v>0</v>
      </c>
      <c r="Y46" s="87">
        <f t="shared" si="10"/>
        <v>0</v>
      </c>
      <c r="Z46" s="87">
        <f t="shared" si="10"/>
        <v>0</v>
      </c>
      <c r="AA46" s="87">
        <f t="shared" si="10"/>
        <v>0</v>
      </c>
      <c r="AB46" s="87">
        <f t="shared" si="10"/>
        <v>0</v>
      </c>
      <c r="AC46" s="87">
        <f t="shared" si="10"/>
        <v>0</v>
      </c>
      <c r="AD46" s="87">
        <f t="shared" si="10"/>
        <v>0</v>
      </c>
      <c r="AE46" s="87">
        <f t="shared" si="10"/>
        <v>0</v>
      </c>
      <c r="AF46" s="87">
        <f t="shared" si="10"/>
        <v>0</v>
      </c>
      <c r="AG46" s="87">
        <f t="shared" si="10"/>
        <v>0</v>
      </c>
      <c r="AH46" s="87">
        <f>AH47+AH48+AH49+AH50+AH51+AH52</f>
        <v>4510.5</v>
      </c>
      <c r="AI46" s="87">
        <f>AI47+AI48+AI49+AI52</f>
        <v>0</v>
      </c>
      <c r="AJ46" s="87">
        <f>AJ47+AJ48+AJ49+AJ52</f>
        <v>0</v>
      </c>
      <c r="AK46" s="87">
        <f>AK47+AK48+AK49+AK52</f>
        <v>0</v>
      </c>
      <c r="AL46" s="87">
        <f>AL47+AL48+AL49+AL52+AL50+AL51</f>
        <v>213.4</v>
      </c>
      <c r="AM46" s="10"/>
      <c r="AN46" s="10"/>
      <c r="AO46" s="10"/>
    </row>
    <row r="47" spans="1:48" s="11" customFormat="1" ht="51.75" customHeight="1" x14ac:dyDescent="0.25">
      <c r="A47" s="74" t="s">
        <v>173</v>
      </c>
      <c r="B47" s="29" t="s">
        <v>124</v>
      </c>
      <c r="C47" s="7"/>
      <c r="D47" s="7"/>
      <c r="E47" s="7"/>
      <c r="F47" s="7"/>
      <c r="G47" s="7"/>
      <c r="H47" s="7"/>
      <c r="I47" s="7"/>
      <c r="J47" s="7"/>
      <c r="K47" s="7"/>
      <c r="L47" s="7"/>
      <c r="M47" s="7"/>
      <c r="N47" s="7"/>
      <c r="O47" s="7"/>
      <c r="P47" s="7"/>
      <c r="Q47" s="8">
        <v>240</v>
      </c>
      <c r="R47" s="7" t="s">
        <v>15</v>
      </c>
      <c r="S47" s="7" t="s">
        <v>19</v>
      </c>
      <c r="T47" s="91">
        <v>0</v>
      </c>
      <c r="U47" s="91"/>
      <c r="V47" s="91"/>
      <c r="W47" s="91"/>
      <c r="X47" s="95"/>
      <c r="Y47" s="95"/>
      <c r="Z47" s="95"/>
      <c r="AA47" s="95"/>
      <c r="AB47" s="95"/>
      <c r="AC47" s="95"/>
      <c r="AD47" s="95"/>
      <c r="AE47" s="95"/>
      <c r="AF47" s="95"/>
      <c r="AG47" s="95"/>
      <c r="AH47" s="91">
        <v>61</v>
      </c>
      <c r="AI47" s="91"/>
      <c r="AJ47" s="91"/>
      <c r="AK47" s="91"/>
      <c r="AL47" s="91">
        <v>63.4</v>
      </c>
      <c r="AM47" s="10"/>
      <c r="AN47" s="10"/>
      <c r="AO47" s="10"/>
    </row>
    <row r="48" spans="1:48" s="11" customFormat="1" ht="91.5" customHeight="1" x14ac:dyDescent="0.25">
      <c r="A48" s="74" t="s">
        <v>125</v>
      </c>
      <c r="B48" s="29" t="s">
        <v>126</v>
      </c>
      <c r="C48" s="7"/>
      <c r="D48" s="7"/>
      <c r="E48" s="7"/>
      <c r="F48" s="7"/>
      <c r="G48" s="7"/>
      <c r="H48" s="7"/>
      <c r="I48" s="7"/>
      <c r="J48" s="7"/>
      <c r="K48" s="7"/>
      <c r="L48" s="7"/>
      <c r="M48" s="7"/>
      <c r="N48" s="7"/>
      <c r="O48" s="7"/>
      <c r="P48" s="7"/>
      <c r="Q48" s="8">
        <v>240</v>
      </c>
      <c r="R48" s="7" t="s">
        <v>15</v>
      </c>
      <c r="S48" s="7" t="s">
        <v>19</v>
      </c>
      <c r="T48" s="9">
        <v>25</v>
      </c>
      <c r="U48" s="91"/>
      <c r="V48" s="91"/>
      <c r="W48" s="91"/>
      <c r="X48" s="95"/>
      <c r="Y48" s="95"/>
      <c r="Z48" s="95"/>
      <c r="AA48" s="95"/>
      <c r="AB48" s="95"/>
      <c r="AC48" s="95"/>
      <c r="AD48" s="95"/>
      <c r="AE48" s="95"/>
      <c r="AF48" s="95"/>
      <c r="AG48" s="95"/>
      <c r="AH48" s="91">
        <v>150</v>
      </c>
      <c r="AI48" s="91"/>
      <c r="AJ48" s="91"/>
      <c r="AK48" s="91"/>
      <c r="AL48" s="91">
        <v>50</v>
      </c>
      <c r="AM48" s="10"/>
      <c r="AN48" s="10"/>
      <c r="AO48" s="10"/>
    </row>
    <row r="49" spans="1:44" s="11" customFormat="1" ht="69.75" customHeight="1" x14ac:dyDescent="0.25">
      <c r="A49" s="74" t="s">
        <v>127</v>
      </c>
      <c r="B49" s="29" t="s">
        <v>128</v>
      </c>
      <c r="C49" s="7"/>
      <c r="D49" s="7"/>
      <c r="E49" s="7"/>
      <c r="F49" s="7"/>
      <c r="G49" s="7"/>
      <c r="H49" s="7"/>
      <c r="I49" s="7"/>
      <c r="J49" s="7"/>
      <c r="K49" s="7"/>
      <c r="L49" s="7"/>
      <c r="M49" s="7"/>
      <c r="N49" s="7"/>
      <c r="O49" s="7"/>
      <c r="P49" s="7"/>
      <c r="Q49" s="8">
        <v>240</v>
      </c>
      <c r="R49" s="7" t="s">
        <v>15</v>
      </c>
      <c r="S49" s="7" t="s">
        <v>19</v>
      </c>
      <c r="T49" s="91">
        <v>4381.6000000000004</v>
      </c>
      <c r="U49" s="91"/>
      <c r="V49" s="91"/>
      <c r="W49" s="91"/>
      <c r="X49" s="95"/>
      <c r="Y49" s="95"/>
      <c r="Z49" s="95"/>
      <c r="AA49" s="95"/>
      <c r="AB49" s="95"/>
      <c r="AC49" s="95"/>
      <c r="AD49" s="95"/>
      <c r="AE49" s="95"/>
      <c r="AF49" s="95"/>
      <c r="AG49" s="95"/>
      <c r="AH49" s="91">
        <v>1800</v>
      </c>
      <c r="AI49" s="91"/>
      <c r="AJ49" s="91"/>
      <c r="AK49" s="91"/>
      <c r="AL49" s="91">
        <v>0</v>
      </c>
      <c r="AM49" s="10"/>
      <c r="AN49" s="10"/>
      <c r="AO49" s="10"/>
    </row>
    <row r="50" spans="1:44" s="11" customFormat="1" ht="79.5" customHeight="1" x14ac:dyDescent="0.25">
      <c r="A50" s="74" t="s">
        <v>129</v>
      </c>
      <c r="B50" s="29" t="s">
        <v>130</v>
      </c>
      <c r="C50" s="7"/>
      <c r="D50" s="7"/>
      <c r="E50" s="7"/>
      <c r="F50" s="7"/>
      <c r="G50" s="7"/>
      <c r="H50" s="7"/>
      <c r="I50" s="7"/>
      <c r="J50" s="7"/>
      <c r="K50" s="7"/>
      <c r="L50" s="7"/>
      <c r="M50" s="7"/>
      <c r="N50" s="7"/>
      <c r="O50" s="7"/>
      <c r="P50" s="7"/>
      <c r="Q50" s="8">
        <v>240</v>
      </c>
      <c r="R50" s="7" t="s">
        <v>15</v>
      </c>
      <c r="S50" s="7" t="s">
        <v>19</v>
      </c>
      <c r="T50" s="91">
        <v>3050</v>
      </c>
      <c r="U50" s="91"/>
      <c r="V50" s="91"/>
      <c r="W50" s="91"/>
      <c r="X50" s="95"/>
      <c r="Y50" s="95"/>
      <c r="Z50" s="95"/>
      <c r="AA50" s="95"/>
      <c r="AB50" s="95"/>
      <c r="AC50" s="95"/>
      <c r="AD50" s="95"/>
      <c r="AE50" s="95"/>
      <c r="AF50" s="95"/>
      <c r="AG50" s="95"/>
      <c r="AH50" s="91">
        <v>480</v>
      </c>
      <c r="AI50" s="91"/>
      <c r="AJ50" s="91"/>
      <c r="AK50" s="91"/>
      <c r="AL50" s="91">
        <v>50</v>
      </c>
      <c r="AM50" s="10"/>
      <c r="AN50" s="10"/>
      <c r="AO50" s="10"/>
    </row>
    <row r="51" spans="1:44" s="11" customFormat="1" ht="71.25" customHeight="1" x14ac:dyDescent="0.25">
      <c r="A51" s="103" t="s">
        <v>175</v>
      </c>
      <c r="B51" s="104" t="s">
        <v>179</v>
      </c>
      <c r="C51" s="105"/>
      <c r="D51" s="105"/>
      <c r="E51" s="105"/>
      <c r="F51" s="105"/>
      <c r="G51" s="105"/>
      <c r="H51" s="105"/>
      <c r="I51" s="105"/>
      <c r="J51" s="105"/>
      <c r="K51" s="105"/>
      <c r="L51" s="105"/>
      <c r="M51" s="105"/>
      <c r="N51" s="105"/>
      <c r="O51" s="105"/>
      <c r="P51" s="105"/>
      <c r="Q51" s="106">
        <v>240</v>
      </c>
      <c r="R51" s="105" t="s">
        <v>15</v>
      </c>
      <c r="S51" s="105" t="s">
        <v>19</v>
      </c>
      <c r="T51" s="127">
        <v>312.39999999999998</v>
      </c>
      <c r="U51" s="49"/>
      <c r="V51" s="49"/>
      <c r="W51" s="49"/>
      <c r="X51" s="88"/>
      <c r="Y51" s="88"/>
      <c r="Z51" s="88"/>
      <c r="AA51" s="88"/>
      <c r="AB51" s="88"/>
      <c r="AC51" s="88"/>
      <c r="AD51" s="88"/>
      <c r="AE51" s="88"/>
      <c r="AF51" s="88"/>
      <c r="AG51" s="88"/>
      <c r="AH51" s="49">
        <v>1964.5</v>
      </c>
      <c r="AI51" s="49"/>
      <c r="AJ51" s="49"/>
      <c r="AK51" s="49"/>
      <c r="AL51" s="49">
        <v>0</v>
      </c>
      <c r="AM51" s="41"/>
      <c r="AN51" s="10"/>
      <c r="AO51" s="10"/>
    </row>
    <row r="52" spans="1:44" s="11" customFormat="1" ht="42" customHeight="1" x14ac:dyDescent="0.25">
      <c r="A52" s="67" t="s">
        <v>131</v>
      </c>
      <c r="B52" s="32" t="s">
        <v>132</v>
      </c>
      <c r="C52" s="45"/>
      <c r="D52" s="45"/>
      <c r="E52" s="45"/>
      <c r="F52" s="45"/>
      <c r="G52" s="45"/>
      <c r="H52" s="45"/>
      <c r="I52" s="45"/>
      <c r="J52" s="45"/>
      <c r="K52" s="45"/>
      <c r="L52" s="45"/>
      <c r="M52" s="45"/>
      <c r="N52" s="45"/>
      <c r="O52" s="45"/>
      <c r="P52" s="45"/>
      <c r="Q52" s="46">
        <v>240</v>
      </c>
      <c r="R52" s="45" t="s">
        <v>15</v>
      </c>
      <c r="S52" s="45" t="s">
        <v>19</v>
      </c>
      <c r="T52" s="127">
        <v>455</v>
      </c>
      <c r="U52" s="49"/>
      <c r="V52" s="49"/>
      <c r="W52" s="49"/>
      <c r="X52" s="88"/>
      <c r="Y52" s="88"/>
      <c r="Z52" s="88"/>
      <c r="AA52" s="88"/>
      <c r="AB52" s="88"/>
      <c r="AC52" s="88"/>
      <c r="AD52" s="88"/>
      <c r="AE52" s="88"/>
      <c r="AF52" s="88"/>
      <c r="AG52" s="88"/>
      <c r="AH52" s="49">
        <v>55</v>
      </c>
      <c r="AI52" s="49"/>
      <c r="AJ52" s="49"/>
      <c r="AK52" s="49"/>
      <c r="AL52" s="49">
        <v>50</v>
      </c>
      <c r="AM52" s="41"/>
      <c r="AN52" s="10"/>
      <c r="AO52" s="10"/>
    </row>
    <row r="53" spans="1:44" s="11" customFormat="1" ht="54.75" customHeight="1" x14ac:dyDescent="0.25">
      <c r="A53" s="69" t="s">
        <v>133</v>
      </c>
      <c r="B53" s="15" t="s">
        <v>25</v>
      </c>
      <c r="C53" s="15"/>
      <c r="D53" s="15"/>
      <c r="E53" s="15"/>
      <c r="F53" s="15"/>
      <c r="G53" s="15"/>
      <c r="H53" s="15"/>
      <c r="I53" s="15"/>
      <c r="J53" s="15"/>
      <c r="K53" s="15"/>
      <c r="L53" s="15"/>
      <c r="M53" s="15"/>
      <c r="N53" s="15"/>
      <c r="O53" s="15"/>
      <c r="P53" s="15"/>
      <c r="Q53" s="115"/>
      <c r="R53" s="15"/>
      <c r="S53" s="15"/>
      <c r="T53" s="116">
        <f>T54</f>
        <v>8882.7999999999993</v>
      </c>
      <c r="U53" s="117">
        <f t="shared" ref="U53:AL53" si="11">U54</f>
        <v>0</v>
      </c>
      <c r="V53" s="117">
        <f t="shared" si="11"/>
        <v>0</v>
      </c>
      <c r="W53" s="117">
        <f t="shared" si="11"/>
        <v>0</v>
      </c>
      <c r="X53" s="117">
        <f t="shared" si="11"/>
        <v>0</v>
      </c>
      <c r="Y53" s="117">
        <f t="shared" si="11"/>
        <v>0</v>
      </c>
      <c r="Z53" s="117">
        <f t="shared" si="11"/>
        <v>0</v>
      </c>
      <c r="AA53" s="117">
        <f t="shared" si="11"/>
        <v>0</v>
      </c>
      <c r="AB53" s="117">
        <f t="shared" si="11"/>
        <v>0</v>
      </c>
      <c r="AC53" s="117">
        <f t="shared" si="11"/>
        <v>0</v>
      </c>
      <c r="AD53" s="117">
        <f t="shared" si="11"/>
        <v>0</v>
      </c>
      <c r="AE53" s="117">
        <f t="shared" si="11"/>
        <v>0</v>
      </c>
      <c r="AF53" s="117">
        <f t="shared" si="11"/>
        <v>0</v>
      </c>
      <c r="AG53" s="117">
        <f t="shared" si="11"/>
        <v>0</v>
      </c>
      <c r="AH53" s="117">
        <f t="shared" si="11"/>
        <v>4469.8999999999996</v>
      </c>
      <c r="AI53" s="117">
        <f t="shared" si="11"/>
        <v>0</v>
      </c>
      <c r="AJ53" s="117">
        <f t="shared" si="11"/>
        <v>0</v>
      </c>
      <c r="AK53" s="117">
        <f t="shared" si="11"/>
        <v>0</v>
      </c>
      <c r="AL53" s="117">
        <f t="shared" si="11"/>
        <v>4487</v>
      </c>
      <c r="AM53" s="10"/>
      <c r="AN53" s="10"/>
      <c r="AO53" s="10"/>
    </row>
    <row r="54" spans="1:44" s="11" customFormat="1" ht="56.25" customHeight="1" x14ac:dyDescent="0.25">
      <c r="A54" s="66" t="s">
        <v>134</v>
      </c>
      <c r="B54" s="33" t="s">
        <v>135</v>
      </c>
      <c r="C54" s="43"/>
      <c r="D54" s="43"/>
      <c r="E54" s="43"/>
      <c r="F54" s="43"/>
      <c r="G54" s="43"/>
      <c r="H54" s="43"/>
      <c r="I54" s="43"/>
      <c r="J54" s="43"/>
      <c r="K54" s="43"/>
      <c r="L54" s="43"/>
      <c r="M54" s="43"/>
      <c r="N54" s="43"/>
      <c r="O54" s="43"/>
      <c r="P54" s="43"/>
      <c r="Q54" s="44"/>
      <c r="R54" s="43"/>
      <c r="S54" s="43"/>
      <c r="T54" s="129">
        <f>T55</f>
        <v>8882.7999999999993</v>
      </c>
      <c r="U54" s="87">
        <f t="shared" ref="U54:AL54" si="12">U55</f>
        <v>0</v>
      </c>
      <c r="V54" s="87">
        <f t="shared" si="12"/>
        <v>0</v>
      </c>
      <c r="W54" s="87">
        <f t="shared" si="12"/>
        <v>0</v>
      </c>
      <c r="X54" s="87">
        <f t="shared" si="12"/>
        <v>0</v>
      </c>
      <c r="Y54" s="87">
        <f t="shared" si="12"/>
        <v>0</v>
      </c>
      <c r="Z54" s="87">
        <f t="shared" si="12"/>
        <v>0</v>
      </c>
      <c r="AA54" s="87">
        <f t="shared" si="12"/>
        <v>0</v>
      </c>
      <c r="AB54" s="87">
        <f t="shared" si="12"/>
        <v>0</v>
      </c>
      <c r="AC54" s="87">
        <f t="shared" si="12"/>
        <v>0</v>
      </c>
      <c r="AD54" s="87">
        <f t="shared" si="12"/>
        <v>0</v>
      </c>
      <c r="AE54" s="87">
        <f t="shared" si="12"/>
        <v>0</v>
      </c>
      <c r="AF54" s="87">
        <f t="shared" si="12"/>
        <v>0</v>
      </c>
      <c r="AG54" s="87">
        <f t="shared" si="12"/>
        <v>0</v>
      </c>
      <c r="AH54" s="87">
        <f>AH55</f>
        <v>4469.8999999999996</v>
      </c>
      <c r="AI54" s="87">
        <f t="shared" si="12"/>
        <v>0</v>
      </c>
      <c r="AJ54" s="87">
        <f t="shared" si="12"/>
        <v>0</v>
      </c>
      <c r="AK54" s="87">
        <f t="shared" si="12"/>
        <v>0</v>
      </c>
      <c r="AL54" s="87">
        <f t="shared" si="12"/>
        <v>4487</v>
      </c>
      <c r="AM54" s="10"/>
      <c r="AN54" s="10"/>
      <c r="AO54" s="10"/>
      <c r="AR54" s="58"/>
    </row>
    <row r="55" spans="1:44" s="11" customFormat="1" ht="37.5" customHeight="1" x14ac:dyDescent="0.25">
      <c r="A55" s="67" t="s">
        <v>136</v>
      </c>
      <c r="B55" s="32" t="s">
        <v>137</v>
      </c>
      <c r="C55" s="45"/>
      <c r="D55" s="45"/>
      <c r="E55" s="45"/>
      <c r="F55" s="45"/>
      <c r="G55" s="45"/>
      <c r="H55" s="45"/>
      <c r="I55" s="45"/>
      <c r="J55" s="45"/>
      <c r="K55" s="45"/>
      <c r="L55" s="45"/>
      <c r="M55" s="45"/>
      <c r="N55" s="45"/>
      <c r="O55" s="45"/>
      <c r="P55" s="45"/>
      <c r="Q55" s="46">
        <v>610</v>
      </c>
      <c r="R55" s="45" t="s">
        <v>26</v>
      </c>
      <c r="S55" s="45" t="s">
        <v>17</v>
      </c>
      <c r="T55" s="127">
        <v>8882.7999999999993</v>
      </c>
      <c r="U55" s="49"/>
      <c r="V55" s="49"/>
      <c r="W55" s="49"/>
      <c r="X55" s="88"/>
      <c r="Y55" s="88"/>
      <c r="Z55" s="88"/>
      <c r="AA55" s="88"/>
      <c r="AB55" s="88"/>
      <c r="AC55" s="88"/>
      <c r="AD55" s="88"/>
      <c r="AE55" s="88"/>
      <c r="AF55" s="88"/>
      <c r="AG55" s="88"/>
      <c r="AH55" s="49">
        <v>4469.8999999999996</v>
      </c>
      <c r="AI55" s="49"/>
      <c r="AJ55" s="49"/>
      <c r="AK55" s="49"/>
      <c r="AL55" s="49">
        <v>4487</v>
      </c>
      <c r="AM55" s="41"/>
      <c r="AN55" s="10"/>
      <c r="AO55" s="10"/>
    </row>
    <row r="56" spans="1:44" s="11" customFormat="1" ht="67.5" customHeight="1" x14ac:dyDescent="0.25">
      <c r="A56" s="69" t="s">
        <v>138</v>
      </c>
      <c r="B56" s="15" t="s">
        <v>27</v>
      </c>
      <c r="C56" s="15"/>
      <c r="D56" s="15"/>
      <c r="E56" s="15"/>
      <c r="F56" s="15"/>
      <c r="G56" s="15"/>
      <c r="H56" s="15"/>
      <c r="I56" s="15"/>
      <c r="J56" s="15"/>
      <c r="K56" s="15"/>
      <c r="L56" s="15"/>
      <c r="M56" s="15"/>
      <c r="N56" s="15"/>
      <c r="O56" s="15"/>
      <c r="P56" s="15"/>
      <c r="Q56" s="115"/>
      <c r="R56" s="15"/>
      <c r="S56" s="15"/>
      <c r="T56" s="116">
        <f>T59+T58+T57</f>
        <v>631.70000000000005</v>
      </c>
      <c r="U56" s="117" t="e">
        <f>#REF!</f>
        <v>#REF!</v>
      </c>
      <c r="V56" s="117" t="e">
        <f>#REF!</f>
        <v>#REF!</v>
      </c>
      <c r="W56" s="117" t="e">
        <f>#REF!</f>
        <v>#REF!</v>
      </c>
      <c r="X56" s="117" t="e">
        <f>#REF!</f>
        <v>#REF!</v>
      </c>
      <c r="Y56" s="117" t="e">
        <f>#REF!</f>
        <v>#REF!</v>
      </c>
      <c r="Z56" s="117" t="e">
        <f>#REF!</f>
        <v>#REF!</v>
      </c>
      <c r="AA56" s="117" t="e">
        <f>#REF!</f>
        <v>#REF!</v>
      </c>
      <c r="AB56" s="117" t="e">
        <f>#REF!</f>
        <v>#REF!</v>
      </c>
      <c r="AC56" s="117" t="e">
        <f>#REF!</f>
        <v>#REF!</v>
      </c>
      <c r="AD56" s="117" t="e">
        <f>#REF!</f>
        <v>#REF!</v>
      </c>
      <c r="AE56" s="117" t="e">
        <f>#REF!</f>
        <v>#REF!</v>
      </c>
      <c r="AF56" s="117" t="e">
        <f>#REF!</f>
        <v>#REF!</v>
      </c>
      <c r="AG56" s="117" t="e">
        <f>#REF!</f>
        <v>#REF!</v>
      </c>
      <c r="AH56" s="117">
        <f>AH58+AH59</f>
        <v>2245.8000000000002</v>
      </c>
      <c r="AI56" s="117" t="e">
        <f>#REF!</f>
        <v>#REF!</v>
      </c>
      <c r="AJ56" s="117" t="e">
        <f>#REF!</f>
        <v>#REF!</v>
      </c>
      <c r="AK56" s="117" t="e">
        <f>#REF!</f>
        <v>#REF!</v>
      </c>
      <c r="AL56" s="117">
        <f>AL58</f>
        <v>5</v>
      </c>
      <c r="AM56" s="10"/>
      <c r="AN56" s="10"/>
      <c r="AO56" s="10"/>
    </row>
    <row r="57" spans="1:44" s="11" customFormat="1" ht="67.5" customHeight="1" x14ac:dyDescent="0.25">
      <c r="A57" s="111" t="s">
        <v>182</v>
      </c>
      <c r="B57" s="14" t="s">
        <v>181</v>
      </c>
      <c r="C57" s="15"/>
      <c r="D57" s="15"/>
      <c r="E57" s="15"/>
      <c r="F57" s="15"/>
      <c r="G57" s="15"/>
      <c r="H57" s="15"/>
      <c r="I57" s="15"/>
      <c r="J57" s="15"/>
      <c r="K57" s="15"/>
      <c r="L57" s="15"/>
      <c r="M57" s="15"/>
      <c r="N57" s="15"/>
      <c r="O57" s="15"/>
      <c r="P57" s="15"/>
      <c r="Q57" s="142">
        <v>240</v>
      </c>
      <c r="R57" s="14" t="s">
        <v>28</v>
      </c>
      <c r="S57" s="14" t="s">
        <v>17</v>
      </c>
      <c r="T57" s="134">
        <v>84.6</v>
      </c>
      <c r="U57" s="143"/>
      <c r="V57" s="143"/>
      <c r="W57" s="143"/>
      <c r="X57" s="143"/>
      <c r="Y57" s="143"/>
      <c r="Z57" s="143"/>
      <c r="AA57" s="143"/>
      <c r="AB57" s="143"/>
      <c r="AC57" s="143"/>
      <c r="AD57" s="143"/>
      <c r="AE57" s="143"/>
      <c r="AF57" s="143"/>
      <c r="AG57" s="143"/>
      <c r="AH57" s="143">
        <v>0</v>
      </c>
      <c r="AI57" s="143"/>
      <c r="AJ57" s="143"/>
      <c r="AK57" s="143"/>
      <c r="AL57" s="143">
        <v>0</v>
      </c>
      <c r="AM57" s="10"/>
      <c r="AN57" s="10"/>
      <c r="AO57" s="10"/>
    </row>
    <row r="58" spans="1:44" s="11" customFormat="1" ht="67.5" customHeight="1" x14ac:dyDescent="0.25">
      <c r="A58" s="71" t="s">
        <v>139</v>
      </c>
      <c r="B58" s="34" t="s">
        <v>140</v>
      </c>
      <c r="C58" s="47"/>
      <c r="D58" s="47"/>
      <c r="E58" s="47"/>
      <c r="F58" s="47"/>
      <c r="G58" s="47"/>
      <c r="H58" s="47"/>
      <c r="I58" s="47"/>
      <c r="J58" s="47"/>
      <c r="K58" s="47"/>
      <c r="L58" s="47"/>
      <c r="M58" s="47"/>
      <c r="N58" s="47"/>
      <c r="O58" s="47"/>
      <c r="P58" s="47"/>
      <c r="Q58" s="48">
        <v>240</v>
      </c>
      <c r="R58" s="47" t="s">
        <v>28</v>
      </c>
      <c r="S58" s="47" t="s">
        <v>17</v>
      </c>
      <c r="T58" s="93">
        <v>5</v>
      </c>
      <c r="U58" s="93"/>
      <c r="V58" s="93"/>
      <c r="W58" s="93"/>
      <c r="X58" s="94"/>
      <c r="Y58" s="94"/>
      <c r="Z58" s="94"/>
      <c r="AA58" s="94"/>
      <c r="AB58" s="94"/>
      <c r="AC58" s="94"/>
      <c r="AD58" s="94"/>
      <c r="AE58" s="94"/>
      <c r="AF58" s="94"/>
      <c r="AG58" s="94"/>
      <c r="AH58" s="93">
        <v>5</v>
      </c>
      <c r="AI58" s="93"/>
      <c r="AJ58" s="93"/>
      <c r="AK58" s="93"/>
      <c r="AL58" s="93">
        <v>5</v>
      </c>
      <c r="AM58" s="10"/>
      <c r="AN58" s="10"/>
      <c r="AO58" s="10"/>
    </row>
    <row r="59" spans="1:44" s="11" customFormat="1" ht="68.25" customHeight="1" x14ac:dyDescent="0.25">
      <c r="A59" s="107" t="s">
        <v>174</v>
      </c>
      <c r="B59" s="108" t="s">
        <v>180</v>
      </c>
      <c r="C59" s="108"/>
      <c r="D59" s="108"/>
      <c r="E59" s="108"/>
      <c r="F59" s="108"/>
      <c r="G59" s="108"/>
      <c r="H59" s="108"/>
      <c r="I59" s="108"/>
      <c r="J59" s="108"/>
      <c r="K59" s="108"/>
      <c r="L59" s="108"/>
      <c r="M59" s="108"/>
      <c r="N59" s="108"/>
      <c r="O59" s="108"/>
      <c r="P59" s="108"/>
      <c r="Q59" s="109">
        <v>240</v>
      </c>
      <c r="R59" s="108" t="s">
        <v>28</v>
      </c>
      <c r="S59" s="108" t="s">
        <v>17</v>
      </c>
      <c r="T59" s="91">
        <v>542.1</v>
      </c>
      <c r="U59" s="101"/>
      <c r="V59" s="101"/>
      <c r="W59" s="101"/>
      <c r="X59" s="102"/>
      <c r="Y59" s="102"/>
      <c r="Z59" s="102"/>
      <c r="AA59" s="102"/>
      <c r="AB59" s="102"/>
      <c r="AC59" s="102"/>
      <c r="AD59" s="102"/>
      <c r="AE59" s="102"/>
      <c r="AF59" s="102"/>
      <c r="AG59" s="102"/>
      <c r="AH59" s="91">
        <v>2240.8000000000002</v>
      </c>
      <c r="AI59" s="91"/>
      <c r="AJ59" s="91"/>
      <c r="AK59" s="91"/>
      <c r="AL59" s="91">
        <v>0</v>
      </c>
      <c r="AM59" s="41"/>
      <c r="AN59" s="10"/>
      <c r="AO59" s="10"/>
    </row>
    <row r="60" spans="1:44" s="11" customFormat="1" ht="52.5" customHeight="1" x14ac:dyDescent="0.25">
      <c r="A60" s="69" t="s">
        <v>58</v>
      </c>
      <c r="B60" s="120" t="s">
        <v>29</v>
      </c>
      <c r="C60" s="120"/>
      <c r="D60" s="120"/>
      <c r="E60" s="120"/>
      <c r="F60" s="120"/>
      <c r="G60" s="120"/>
      <c r="H60" s="120"/>
      <c r="I60" s="120"/>
      <c r="J60" s="120"/>
      <c r="K60" s="120"/>
      <c r="L60" s="120"/>
      <c r="M60" s="120"/>
      <c r="N60" s="120"/>
      <c r="O60" s="120"/>
      <c r="P60" s="120"/>
      <c r="Q60" s="121"/>
      <c r="R60" s="120"/>
      <c r="S60" s="120"/>
      <c r="T60" s="116">
        <f>T61</f>
        <v>15383.5</v>
      </c>
      <c r="U60" s="117" t="e">
        <f t="shared" ref="U60:AK60" si="13">U61</f>
        <v>#REF!</v>
      </c>
      <c r="V60" s="117" t="e">
        <f t="shared" si="13"/>
        <v>#REF!</v>
      </c>
      <c r="W60" s="117" t="e">
        <f t="shared" si="13"/>
        <v>#REF!</v>
      </c>
      <c r="X60" s="117" t="e">
        <f t="shared" si="13"/>
        <v>#REF!</v>
      </c>
      <c r="Y60" s="117" t="e">
        <f t="shared" si="13"/>
        <v>#REF!</v>
      </c>
      <c r="Z60" s="117" t="e">
        <f t="shared" si="13"/>
        <v>#REF!</v>
      </c>
      <c r="AA60" s="117" t="e">
        <f t="shared" si="13"/>
        <v>#REF!</v>
      </c>
      <c r="AB60" s="117" t="e">
        <f t="shared" si="13"/>
        <v>#REF!</v>
      </c>
      <c r="AC60" s="117" t="e">
        <f t="shared" si="13"/>
        <v>#REF!</v>
      </c>
      <c r="AD60" s="117" t="e">
        <f t="shared" si="13"/>
        <v>#REF!</v>
      </c>
      <c r="AE60" s="117" t="e">
        <f t="shared" si="13"/>
        <v>#REF!</v>
      </c>
      <c r="AF60" s="117" t="e">
        <f t="shared" si="13"/>
        <v>#REF!</v>
      </c>
      <c r="AG60" s="117" t="e">
        <f t="shared" si="13"/>
        <v>#REF!</v>
      </c>
      <c r="AH60" s="117">
        <f t="shared" si="13"/>
        <v>12188.2</v>
      </c>
      <c r="AI60" s="117" t="e">
        <f t="shared" si="13"/>
        <v>#REF!</v>
      </c>
      <c r="AJ60" s="117" t="e">
        <f t="shared" si="13"/>
        <v>#REF!</v>
      </c>
      <c r="AK60" s="117" t="e">
        <f t="shared" si="13"/>
        <v>#REF!</v>
      </c>
      <c r="AL60" s="117">
        <f>AL61</f>
        <v>12671</v>
      </c>
      <c r="AM60" s="10"/>
      <c r="AN60" s="10"/>
      <c r="AO60" s="10"/>
    </row>
    <row r="61" spans="1:44" s="11" customFormat="1" ht="56.25" customHeight="1" x14ac:dyDescent="0.25">
      <c r="A61" s="66" t="s">
        <v>141</v>
      </c>
      <c r="B61" s="33" t="s">
        <v>142</v>
      </c>
      <c r="C61" s="43"/>
      <c r="D61" s="43"/>
      <c r="E61" s="43"/>
      <c r="F61" s="43"/>
      <c r="G61" s="43"/>
      <c r="H61" s="43"/>
      <c r="I61" s="43"/>
      <c r="J61" s="43"/>
      <c r="K61" s="43"/>
      <c r="L61" s="43"/>
      <c r="M61" s="43"/>
      <c r="N61" s="43"/>
      <c r="O61" s="43"/>
      <c r="P61" s="43"/>
      <c r="Q61" s="44"/>
      <c r="R61" s="43"/>
      <c r="S61" s="43"/>
      <c r="T61" s="129">
        <f>T62+T63+T64+T65+T66+T67</f>
        <v>15383.5</v>
      </c>
      <c r="U61" s="87" t="e">
        <f>U62+U63+#REF!+U64+U65+U66+U67</f>
        <v>#REF!</v>
      </c>
      <c r="V61" s="87" t="e">
        <f>V62+V63+#REF!+V64+V65+V66+V67</f>
        <v>#REF!</v>
      </c>
      <c r="W61" s="87" t="e">
        <f>W62+W63+#REF!+W64+W65+W66+W67</f>
        <v>#REF!</v>
      </c>
      <c r="X61" s="87" t="e">
        <f>X62+X63+#REF!+X64+X65+X66+X67</f>
        <v>#REF!</v>
      </c>
      <c r="Y61" s="87" t="e">
        <f>Y62+Y63+#REF!+Y64+Y65+Y66+Y67</f>
        <v>#REF!</v>
      </c>
      <c r="Z61" s="87" t="e">
        <f>Z62+Z63+#REF!+Z64+Z65+Z66+Z67</f>
        <v>#REF!</v>
      </c>
      <c r="AA61" s="87" t="e">
        <f>AA62+AA63+#REF!+AA64+AA65+AA66+AA67</f>
        <v>#REF!</v>
      </c>
      <c r="AB61" s="87" t="e">
        <f>AB62+AB63+#REF!+AB64+AB65+AB66+AB67</f>
        <v>#REF!</v>
      </c>
      <c r="AC61" s="87" t="e">
        <f>AC62+AC63+#REF!+AC64+AC65+AC66+AC67</f>
        <v>#REF!</v>
      </c>
      <c r="AD61" s="87" t="e">
        <f>AD62+AD63+#REF!+AD64+AD65+AD66+AD67</f>
        <v>#REF!</v>
      </c>
      <c r="AE61" s="87" t="e">
        <f>AE62+AE63+#REF!+AE64+AE65+AE66+AE67</f>
        <v>#REF!</v>
      </c>
      <c r="AF61" s="87" t="e">
        <f>AF62+AF63+#REF!+AF64+AF65+AF66+AF67</f>
        <v>#REF!</v>
      </c>
      <c r="AG61" s="87" t="e">
        <f>AG62+AG63+#REF!+AG64+AG65+AG66+AG67</f>
        <v>#REF!</v>
      </c>
      <c r="AH61" s="87">
        <f>AH62+AH63+AH64+AH65+AH66+AH67</f>
        <v>12188.2</v>
      </c>
      <c r="AI61" s="87" t="e">
        <f>AI62+AI63+#REF!+AI64+AI65+AI66+AI67</f>
        <v>#REF!</v>
      </c>
      <c r="AJ61" s="87" t="e">
        <f>AJ62+AJ63+#REF!+AJ64+AJ65+AJ66+AJ67</f>
        <v>#REF!</v>
      </c>
      <c r="AK61" s="87" t="e">
        <f>AK62+AK63+#REF!+AK64+AK65+AK66+AK67</f>
        <v>#REF!</v>
      </c>
      <c r="AL61" s="87">
        <f>AL62+AL63+AL64+AL65+AL66+AL67</f>
        <v>12671</v>
      </c>
      <c r="AM61" s="10"/>
      <c r="AN61" s="10"/>
      <c r="AO61" s="10"/>
    </row>
    <row r="62" spans="1:44" s="11" customFormat="1" ht="57" customHeight="1" x14ac:dyDescent="0.3">
      <c r="A62" s="37" t="s">
        <v>143</v>
      </c>
      <c r="B62" s="29" t="s">
        <v>144</v>
      </c>
      <c r="C62" s="7"/>
      <c r="D62" s="7"/>
      <c r="E62" s="7"/>
      <c r="F62" s="7"/>
      <c r="G62" s="7"/>
      <c r="H62" s="7"/>
      <c r="I62" s="7"/>
      <c r="J62" s="7"/>
      <c r="K62" s="7"/>
      <c r="L62" s="7"/>
      <c r="M62" s="7"/>
      <c r="N62" s="7"/>
      <c r="O62" s="7"/>
      <c r="P62" s="7"/>
      <c r="Q62" s="8">
        <v>120</v>
      </c>
      <c r="R62" s="7" t="s">
        <v>17</v>
      </c>
      <c r="S62" s="7" t="s">
        <v>18</v>
      </c>
      <c r="T62" s="9">
        <v>10832.5</v>
      </c>
      <c r="U62" s="91"/>
      <c r="V62" s="91"/>
      <c r="W62" s="91"/>
      <c r="X62" s="95"/>
      <c r="Y62" s="95"/>
      <c r="Z62" s="95"/>
      <c r="AA62" s="95"/>
      <c r="AB62" s="95"/>
      <c r="AC62" s="95"/>
      <c r="AD62" s="95"/>
      <c r="AE62" s="95"/>
      <c r="AF62" s="95"/>
      <c r="AG62" s="95"/>
      <c r="AH62" s="91">
        <v>11300.5</v>
      </c>
      <c r="AI62" s="91"/>
      <c r="AJ62" s="91"/>
      <c r="AK62" s="91"/>
      <c r="AL62" s="91">
        <v>11636</v>
      </c>
      <c r="AM62" s="10"/>
      <c r="AN62" s="10"/>
      <c r="AO62" s="10"/>
    </row>
    <row r="63" spans="1:44" s="11" customFormat="1" ht="39.75" customHeight="1" x14ac:dyDescent="0.3">
      <c r="A63" s="37" t="s">
        <v>145</v>
      </c>
      <c r="B63" s="29" t="s">
        <v>146</v>
      </c>
      <c r="C63" s="7"/>
      <c r="D63" s="7"/>
      <c r="E63" s="7"/>
      <c r="F63" s="7"/>
      <c r="G63" s="7"/>
      <c r="H63" s="7"/>
      <c r="I63" s="7"/>
      <c r="J63" s="7"/>
      <c r="K63" s="7"/>
      <c r="L63" s="7"/>
      <c r="M63" s="7"/>
      <c r="N63" s="7"/>
      <c r="O63" s="7"/>
      <c r="P63" s="7"/>
      <c r="Q63" s="8">
        <v>240</v>
      </c>
      <c r="R63" s="7" t="s">
        <v>17</v>
      </c>
      <c r="S63" s="7" t="s">
        <v>18</v>
      </c>
      <c r="T63" s="91">
        <v>3586.5</v>
      </c>
      <c r="U63" s="91"/>
      <c r="V63" s="91"/>
      <c r="W63" s="91"/>
      <c r="X63" s="95"/>
      <c r="Y63" s="95"/>
      <c r="Z63" s="95"/>
      <c r="AA63" s="95"/>
      <c r="AB63" s="95"/>
      <c r="AC63" s="95"/>
      <c r="AD63" s="95"/>
      <c r="AE63" s="95"/>
      <c r="AF63" s="95"/>
      <c r="AG63" s="95"/>
      <c r="AH63" s="91">
        <v>572.70000000000005</v>
      </c>
      <c r="AI63" s="91"/>
      <c r="AJ63" s="91"/>
      <c r="AK63" s="91"/>
      <c r="AL63" s="91">
        <v>625</v>
      </c>
      <c r="AM63" s="10"/>
      <c r="AN63" s="10"/>
      <c r="AO63" s="10"/>
    </row>
    <row r="64" spans="1:44" s="11" customFormat="1" ht="84" customHeight="1" x14ac:dyDescent="0.25">
      <c r="A64" s="62" t="s">
        <v>147</v>
      </c>
      <c r="B64" s="29" t="s">
        <v>148</v>
      </c>
      <c r="C64" s="7"/>
      <c r="D64" s="7"/>
      <c r="E64" s="7"/>
      <c r="F64" s="7"/>
      <c r="G64" s="7"/>
      <c r="H64" s="7"/>
      <c r="I64" s="7"/>
      <c r="J64" s="7"/>
      <c r="K64" s="7"/>
      <c r="L64" s="7"/>
      <c r="M64" s="7"/>
      <c r="N64" s="7"/>
      <c r="O64" s="7"/>
      <c r="P64" s="7"/>
      <c r="Q64" s="8">
        <v>240</v>
      </c>
      <c r="R64" s="7" t="s">
        <v>17</v>
      </c>
      <c r="S64" s="7" t="s">
        <v>18</v>
      </c>
      <c r="T64" s="91">
        <v>0</v>
      </c>
      <c r="U64" s="91"/>
      <c r="V64" s="91"/>
      <c r="W64" s="91"/>
      <c r="X64" s="95"/>
      <c r="Y64" s="95"/>
      <c r="Z64" s="95"/>
      <c r="AA64" s="95"/>
      <c r="AB64" s="95"/>
      <c r="AC64" s="95"/>
      <c r="AD64" s="95"/>
      <c r="AE64" s="95"/>
      <c r="AF64" s="95"/>
      <c r="AG64" s="95"/>
      <c r="AH64" s="91">
        <v>10</v>
      </c>
      <c r="AI64" s="91"/>
      <c r="AJ64" s="91"/>
      <c r="AK64" s="91"/>
      <c r="AL64" s="91">
        <v>10</v>
      </c>
      <c r="AM64" s="10"/>
      <c r="AN64" s="10"/>
      <c r="AO64" s="10"/>
    </row>
    <row r="65" spans="1:44" s="11" customFormat="1" ht="71.25" customHeight="1" x14ac:dyDescent="0.25">
      <c r="A65" s="38" t="s">
        <v>149</v>
      </c>
      <c r="B65" s="29" t="s">
        <v>150</v>
      </c>
      <c r="C65" s="7"/>
      <c r="D65" s="7"/>
      <c r="E65" s="7"/>
      <c r="F65" s="7"/>
      <c r="G65" s="7"/>
      <c r="H65" s="7"/>
      <c r="I65" s="7"/>
      <c r="J65" s="7"/>
      <c r="K65" s="7"/>
      <c r="L65" s="7"/>
      <c r="M65" s="7"/>
      <c r="N65" s="7"/>
      <c r="O65" s="7"/>
      <c r="P65" s="7"/>
      <c r="Q65" s="8">
        <v>240</v>
      </c>
      <c r="R65" s="7" t="s">
        <v>17</v>
      </c>
      <c r="S65" s="7" t="s">
        <v>30</v>
      </c>
      <c r="T65" s="9">
        <v>48</v>
      </c>
      <c r="U65" s="91"/>
      <c r="V65" s="91"/>
      <c r="W65" s="91"/>
      <c r="X65" s="95"/>
      <c r="Y65" s="95"/>
      <c r="Z65" s="95"/>
      <c r="AA65" s="95"/>
      <c r="AB65" s="95"/>
      <c r="AC65" s="95"/>
      <c r="AD65" s="95"/>
      <c r="AE65" s="95"/>
      <c r="AF65" s="95"/>
      <c r="AG65" s="95"/>
      <c r="AH65" s="91">
        <v>80</v>
      </c>
      <c r="AI65" s="91"/>
      <c r="AJ65" s="91"/>
      <c r="AK65" s="91"/>
      <c r="AL65" s="91">
        <v>100</v>
      </c>
      <c r="AM65" s="41"/>
      <c r="AN65" s="10"/>
      <c r="AO65" s="10"/>
    </row>
    <row r="66" spans="1:44" s="11" customFormat="1" ht="51.75" customHeight="1" x14ac:dyDescent="0.25">
      <c r="A66" s="39" t="s">
        <v>151</v>
      </c>
      <c r="B66" s="29" t="s">
        <v>152</v>
      </c>
      <c r="C66" s="7"/>
      <c r="D66" s="7"/>
      <c r="E66" s="7"/>
      <c r="F66" s="7"/>
      <c r="G66" s="7"/>
      <c r="H66" s="7"/>
      <c r="I66" s="7"/>
      <c r="J66" s="7"/>
      <c r="K66" s="7"/>
      <c r="L66" s="7"/>
      <c r="M66" s="7"/>
      <c r="N66" s="7"/>
      <c r="O66" s="7"/>
      <c r="P66" s="7"/>
      <c r="Q66" s="8">
        <v>850</v>
      </c>
      <c r="R66" s="7" t="s">
        <v>17</v>
      </c>
      <c r="S66" s="7" t="s">
        <v>30</v>
      </c>
      <c r="T66" s="91">
        <v>843.5</v>
      </c>
      <c r="U66" s="91"/>
      <c r="V66" s="91"/>
      <c r="W66" s="91"/>
      <c r="X66" s="95"/>
      <c r="Y66" s="95"/>
      <c r="Z66" s="95"/>
      <c r="AA66" s="95"/>
      <c r="AB66" s="95"/>
      <c r="AC66" s="95"/>
      <c r="AD66" s="95"/>
      <c r="AE66" s="95"/>
      <c r="AF66" s="95"/>
      <c r="AG66" s="95"/>
      <c r="AH66" s="91">
        <v>125</v>
      </c>
      <c r="AI66" s="91"/>
      <c r="AJ66" s="91"/>
      <c r="AK66" s="91"/>
      <c r="AL66" s="91">
        <v>150</v>
      </c>
      <c r="AM66" s="10"/>
      <c r="AN66" s="10"/>
      <c r="AO66" s="10"/>
    </row>
    <row r="67" spans="1:44" s="11" customFormat="1" ht="46.5" customHeight="1" x14ac:dyDescent="0.25">
      <c r="A67" s="63" t="s">
        <v>153</v>
      </c>
      <c r="B67" s="32" t="s">
        <v>154</v>
      </c>
      <c r="C67" s="45"/>
      <c r="D67" s="45"/>
      <c r="E67" s="45"/>
      <c r="F67" s="45"/>
      <c r="G67" s="45"/>
      <c r="H67" s="45"/>
      <c r="I67" s="45"/>
      <c r="J67" s="45"/>
      <c r="K67" s="45"/>
      <c r="L67" s="45"/>
      <c r="M67" s="45"/>
      <c r="N67" s="45"/>
      <c r="O67" s="45"/>
      <c r="P67" s="45"/>
      <c r="Q67" s="46">
        <v>240</v>
      </c>
      <c r="R67" s="45" t="s">
        <v>17</v>
      </c>
      <c r="S67" s="45" t="s">
        <v>30</v>
      </c>
      <c r="T67" s="127">
        <v>73</v>
      </c>
      <c r="U67" s="49"/>
      <c r="V67" s="49"/>
      <c r="W67" s="49"/>
      <c r="X67" s="88"/>
      <c r="Y67" s="88"/>
      <c r="Z67" s="88"/>
      <c r="AA67" s="88"/>
      <c r="AB67" s="88"/>
      <c r="AC67" s="88"/>
      <c r="AD67" s="88"/>
      <c r="AE67" s="88"/>
      <c r="AF67" s="88"/>
      <c r="AG67" s="88"/>
      <c r="AH67" s="49">
        <v>100</v>
      </c>
      <c r="AI67" s="49"/>
      <c r="AJ67" s="49"/>
      <c r="AK67" s="49"/>
      <c r="AL67" s="49">
        <v>150</v>
      </c>
      <c r="AM67" s="41"/>
      <c r="AN67" s="10"/>
      <c r="AO67" s="10"/>
    </row>
    <row r="68" spans="1:44" s="11" customFormat="1" ht="51" customHeight="1" x14ac:dyDescent="0.25">
      <c r="A68" s="122" t="s">
        <v>53</v>
      </c>
      <c r="B68" s="15" t="s">
        <v>51</v>
      </c>
      <c r="C68" s="15"/>
      <c r="D68" s="15"/>
      <c r="E68" s="15"/>
      <c r="F68" s="15"/>
      <c r="G68" s="15"/>
      <c r="H68" s="15"/>
      <c r="I68" s="15"/>
      <c r="J68" s="15"/>
      <c r="K68" s="15"/>
      <c r="L68" s="15"/>
      <c r="M68" s="15"/>
      <c r="N68" s="15"/>
      <c r="O68" s="15"/>
      <c r="P68" s="15"/>
      <c r="Q68" s="115"/>
      <c r="R68" s="15"/>
      <c r="S68" s="15"/>
      <c r="T68" s="116">
        <f>T69</f>
        <v>450</v>
      </c>
      <c r="U68" s="117">
        <f t="shared" ref="U68:AL68" si="14">U69</f>
        <v>0</v>
      </c>
      <c r="V68" s="117">
        <f t="shared" si="14"/>
        <v>0</v>
      </c>
      <c r="W68" s="117">
        <f t="shared" si="14"/>
        <v>0</v>
      </c>
      <c r="X68" s="117">
        <f t="shared" si="14"/>
        <v>0</v>
      </c>
      <c r="Y68" s="117">
        <f t="shared" si="14"/>
        <v>0</v>
      </c>
      <c r="Z68" s="117">
        <f t="shared" si="14"/>
        <v>0</v>
      </c>
      <c r="AA68" s="117">
        <f t="shared" si="14"/>
        <v>0</v>
      </c>
      <c r="AB68" s="117">
        <f t="shared" si="14"/>
        <v>0</v>
      </c>
      <c r="AC68" s="117">
        <f t="shared" si="14"/>
        <v>0</v>
      </c>
      <c r="AD68" s="117">
        <f t="shared" si="14"/>
        <v>0</v>
      </c>
      <c r="AE68" s="117">
        <f t="shared" si="14"/>
        <v>0</v>
      </c>
      <c r="AF68" s="117">
        <f t="shared" si="14"/>
        <v>0</v>
      </c>
      <c r="AG68" s="117">
        <f t="shared" si="14"/>
        <v>0</v>
      </c>
      <c r="AH68" s="117">
        <f t="shared" si="14"/>
        <v>350</v>
      </c>
      <c r="AI68" s="117">
        <f t="shared" si="14"/>
        <v>0</v>
      </c>
      <c r="AJ68" s="117">
        <f t="shared" si="14"/>
        <v>0</v>
      </c>
      <c r="AK68" s="117">
        <f t="shared" si="14"/>
        <v>0</v>
      </c>
      <c r="AL68" s="117">
        <f t="shared" si="14"/>
        <v>350</v>
      </c>
      <c r="AM68" s="41"/>
      <c r="AN68" s="10"/>
      <c r="AO68" s="10"/>
    </row>
    <row r="69" spans="1:44" s="11" customFormat="1" ht="68.25" customHeight="1" x14ac:dyDescent="0.25">
      <c r="A69" s="76" t="s">
        <v>155</v>
      </c>
      <c r="B69" s="33" t="s">
        <v>156</v>
      </c>
      <c r="C69" s="43"/>
      <c r="D69" s="43"/>
      <c r="E69" s="43"/>
      <c r="F69" s="43"/>
      <c r="G69" s="43"/>
      <c r="H69" s="43"/>
      <c r="I69" s="43"/>
      <c r="J69" s="43"/>
      <c r="K69" s="43"/>
      <c r="L69" s="43"/>
      <c r="M69" s="43"/>
      <c r="N69" s="43"/>
      <c r="O69" s="43"/>
      <c r="P69" s="43"/>
      <c r="Q69" s="44"/>
      <c r="R69" s="43"/>
      <c r="S69" s="43"/>
      <c r="T69" s="129">
        <f>T70</f>
        <v>450</v>
      </c>
      <c r="U69" s="87"/>
      <c r="V69" s="87"/>
      <c r="W69" s="87"/>
      <c r="X69" s="97"/>
      <c r="Y69" s="97"/>
      <c r="Z69" s="97"/>
      <c r="AA69" s="97"/>
      <c r="AB69" s="97"/>
      <c r="AC69" s="97"/>
      <c r="AD69" s="97"/>
      <c r="AE69" s="97"/>
      <c r="AF69" s="97"/>
      <c r="AG69" s="97"/>
      <c r="AH69" s="87">
        <f>AH70</f>
        <v>350</v>
      </c>
      <c r="AI69" s="87"/>
      <c r="AJ69" s="87"/>
      <c r="AK69" s="87"/>
      <c r="AL69" s="87">
        <f>AL70</f>
        <v>350</v>
      </c>
      <c r="AM69" s="10"/>
      <c r="AN69" s="10"/>
      <c r="AO69" s="10"/>
    </row>
    <row r="70" spans="1:44" s="11" customFormat="1" ht="56.45" customHeight="1" x14ac:dyDescent="0.25">
      <c r="A70" s="77" t="s">
        <v>157</v>
      </c>
      <c r="B70" s="50" t="s">
        <v>158</v>
      </c>
      <c r="C70" s="45"/>
      <c r="D70" s="45"/>
      <c r="E70" s="45"/>
      <c r="F70" s="45"/>
      <c r="G70" s="45"/>
      <c r="H70" s="45"/>
      <c r="I70" s="45"/>
      <c r="J70" s="45"/>
      <c r="K70" s="45"/>
      <c r="L70" s="45"/>
      <c r="M70" s="45"/>
      <c r="N70" s="45"/>
      <c r="O70" s="45"/>
      <c r="P70" s="45"/>
      <c r="Q70" s="46">
        <v>310</v>
      </c>
      <c r="R70" s="45" t="s">
        <v>20</v>
      </c>
      <c r="S70" s="45" t="s">
        <v>17</v>
      </c>
      <c r="T70" s="127">
        <v>450</v>
      </c>
      <c r="U70" s="49"/>
      <c r="V70" s="49"/>
      <c r="W70" s="49"/>
      <c r="X70" s="88"/>
      <c r="Y70" s="88"/>
      <c r="Z70" s="88"/>
      <c r="AA70" s="88"/>
      <c r="AB70" s="88"/>
      <c r="AC70" s="88"/>
      <c r="AD70" s="88"/>
      <c r="AE70" s="88"/>
      <c r="AF70" s="88"/>
      <c r="AG70" s="88"/>
      <c r="AH70" s="49">
        <v>350</v>
      </c>
      <c r="AI70" s="49"/>
      <c r="AJ70" s="49"/>
      <c r="AK70" s="49"/>
      <c r="AL70" s="49">
        <v>350</v>
      </c>
      <c r="AM70" s="41"/>
      <c r="AN70" s="10"/>
      <c r="AO70" s="10"/>
      <c r="AP70" s="12"/>
      <c r="AQ70" s="12"/>
      <c r="AR70" s="12"/>
    </row>
    <row r="71" spans="1:44" s="11" customFormat="1" ht="49.15" customHeight="1" x14ac:dyDescent="0.25">
      <c r="A71" s="118" t="s">
        <v>33</v>
      </c>
      <c r="B71" s="15" t="s">
        <v>47</v>
      </c>
      <c r="C71" s="7"/>
      <c r="D71" s="7"/>
      <c r="E71" s="7"/>
      <c r="F71" s="7"/>
      <c r="G71" s="7"/>
      <c r="H71" s="7"/>
      <c r="I71" s="7"/>
      <c r="J71" s="7"/>
      <c r="K71" s="7"/>
      <c r="L71" s="7"/>
      <c r="M71" s="7"/>
      <c r="N71" s="7"/>
      <c r="O71" s="7"/>
      <c r="P71" s="7"/>
      <c r="Q71" s="8"/>
      <c r="R71" s="7"/>
      <c r="S71" s="7"/>
      <c r="T71" s="116">
        <f>T72</f>
        <v>1826.5</v>
      </c>
      <c r="U71" s="91"/>
      <c r="V71" s="91"/>
      <c r="W71" s="91"/>
      <c r="X71" s="95"/>
      <c r="Y71" s="95"/>
      <c r="Z71" s="95"/>
      <c r="AA71" s="95"/>
      <c r="AB71" s="95"/>
      <c r="AC71" s="95"/>
      <c r="AD71" s="95"/>
      <c r="AE71" s="95"/>
      <c r="AF71" s="95"/>
      <c r="AG71" s="95"/>
      <c r="AH71" s="92">
        <f>AH72</f>
        <v>15</v>
      </c>
      <c r="AI71" s="91"/>
      <c r="AJ71" s="91"/>
      <c r="AK71" s="91"/>
      <c r="AL71" s="92">
        <f>AL72</f>
        <v>20</v>
      </c>
      <c r="AM71" s="10"/>
      <c r="AN71" s="10"/>
      <c r="AO71" s="10"/>
    </row>
    <row r="72" spans="1:44" s="11" customFormat="1" ht="39" customHeight="1" x14ac:dyDescent="0.25">
      <c r="A72" s="71" t="s">
        <v>159</v>
      </c>
      <c r="B72" s="34" t="s">
        <v>36</v>
      </c>
      <c r="C72" s="47"/>
      <c r="D72" s="47"/>
      <c r="E72" s="47"/>
      <c r="F72" s="47"/>
      <c r="G72" s="47"/>
      <c r="H72" s="47"/>
      <c r="I72" s="47"/>
      <c r="J72" s="47"/>
      <c r="K72" s="47"/>
      <c r="L72" s="47"/>
      <c r="M72" s="47"/>
      <c r="N72" s="47"/>
      <c r="O72" s="47"/>
      <c r="P72" s="47"/>
      <c r="Q72" s="48">
        <v>240</v>
      </c>
      <c r="R72" s="47" t="s">
        <v>18</v>
      </c>
      <c r="S72" s="47" t="s">
        <v>64</v>
      </c>
      <c r="T72" s="93">
        <v>1826.5</v>
      </c>
      <c r="U72" s="93"/>
      <c r="V72" s="93"/>
      <c r="W72" s="93"/>
      <c r="X72" s="94"/>
      <c r="Y72" s="94"/>
      <c r="Z72" s="94"/>
      <c r="AA72" s="94"/>
      <c r="AB72" s="94"/>
      <c r="AC72" s="94"/>
      <c r="AD72" s="94"/>
      <c r="AE72" s="94"/>
      <c r="AF72" s="94"/>
      <c r="AG72" s="94"/>
      <c r="AH72" s="93">
        <v>15</v>
      </c>
      <c r="AI72" s="93"/>
      <c r="AJ72" s="93"/>
      <c r="AK72" s="93"/>
      <c r="AL72" s="93">
        <v>20</v>
      </c>
      <c r="AM72" s="41"/>
      <c r="AN72" s="10"/>
      <c r="AO72" s="10"/>
    </row>
    <row r="73" spans="1:44" s="11" customFormat="1" ht="38.25" customHeight="1" x14ac:dyDescent="0.25">
      <c r="A73" s="69" t="s">
        <v>31</v>
      </c>
      <c r="B73" s="15" t="s">
        <v>32</v>
      </c>
      <c r="C73" s="7"/>
      <c r="D73" s="7"/>
      <c r="E73" s="7"/>
      <c r="F73" s="7"/>
      <c r="G73" s="7"/>
      <c r="H73" s="7"/>
      <c r="I73" s="7"/>
      <c r="J73" s="7"/>
      <c r="K73" s="7"/>
      <c r="L73" s="7"/>
      <c r="M73" s="7"/>
      <c r="N73" s="7"/>
      <c r="O73" s="7"/>
      <c r="P73" s="7"/>
      <c r="Q73" s="8"/>
      <c r="R73" s="7"/>
      <c r="S73" s="7"/>
      <c r="T73" s="116">
        <f>T74+T78</f>
        <v>1859.6</v>
      </c>
      <c r="U73" s="92" t="e">
        <f t="shared" ref="U73:AK73" si="15">U74+U78</f>
        <v>#REF!</v>
      </c>
      <c r="V73" s="92" t="e">
        <f t="shared" si="15"/>
        <v>#REF!</v>
      </c>
      <c r="W73" s="92" t="e">
        <f t="shared" si="15"/>
        <v>#REF!</v>
      </c>
      <c r="X73" s="92" t="e">
        <f t="shared" si="15"/>
        <v>#REF!</v>
      </c>
      <c r="Y73" s="92" t="e">
        <f t="shared" si="15"/>
        <v>#REF!</v>
      </c>
      <c r="Z73" s="92" t="e">
        <f t="shared" si="15"/>
        <v>#REF!</v>
      </c>
      <c r="AA73" s="92" t="e">
        <f t="shared" si="15"/>
        <v>#REF!</v>
      </c>
      <c r="AB73" s="92" t="e">
        <f t="shared" si="15"/>
        <v>#REF!</v>
      </c>
      <c r="AC73" s="92" t="e">
        <f t="shared" si="15"/>
        <v>#REF!</v>
      </c>
      <c r="AD73" s="92" t="e">
        <f t="shared" si="15"/>
        <v>#REF!</v>
      </c>
      <c r="AE73" s="92" t="e">
        <f t="shared" si="15"/>
        <v>#REF!</v>
      </c>
      <c r="AF73" s="92" t="e">
        <f t="shared" si="15"/>
        <v>#REF!</v>
      </c>
      <c r="AG73" s="92" t="e">
        <f t="shared" si="15"/>
        <v>#REF!</v>
      </c>
      <c r="AH73" s="117">
        <f>AH74+AH76+AH78</f>
        <v>2306</v>
      </c>
      <c r="AI73" s="117" t="e">
        <f t="shared" si="15"/>
        <v>#REF!</v>
      </c>
      <c r="AJ73" s="117" t="e">
        <f t="shared" si="15"/>
        <v>#REF!</v>
      </c>
      <c r="AK73" s="117" t="e">
        <f t="shared" si="15"/>
        <v>#REF!</v>
      </c>
      <c r="AL73" s="123">
        <f>AL74+AL78+AL76</f>
        <v>2126.6</v>
      </c>
      <c r="AM73" s="10"/>
      <c r="AN73" s="10"/>
      <c r="AO73" s="10"/>
    </row>
    <row r="74" spans="1:44" s="11" customFormat="1" ht="55.15" customHeight="1" x14ac:dyDescent="0.25">
      <c r="A74" s="66" t="s">
        <v>33</v>
      </c>
      <c r="B74" s="59" t="s">
        <v>34</v>
      </c>
      <c r="C74" s="43"/>
      <c r="D74" s="43"/>
      <c r="E74" s="43"/>
      <c r="F74" s="43"/>
      <c r="G74" s="43"/>
      <c r="H74" s="43"/>
      <c r="I74" s="43"/>
      <c r="J74" s="43"/>
      <c r="K74" s="43"/>
      <c r="L74" s="43"/>
      <c r="M74" s="43"/>
      <c r="N74" s="43"/>
      <c r="O74" s="43"/>
      <c r="P74" s="43"/>
      <c r="Q74" s="44"/>
      <c r="R74" s="43"/>
      <c r="S74" s="43"/>
      <c r="T74" s="129">
        <f>T75</f>
        <v>180</v>
      </c>
      <c r="U74" s="87">
        <f t="shared" ref="U74:AK74" si="16">U75</f>
        <v>0</v>
      </c>
      <c r="V74" s="87">
        <f t="shared" si="16"/>
        <v>0</v>
      </c>
      <c r="W74" s="87">
        <f t="shared" si="16"/>
        <v>0</v>
      </c>
      <c r="X74" s="87">
        <f t="shared" si="16"/>
        <v>0</v>
      </c>
      <c r="Y74" s="87">
        <f t="shared" si="16"/>
        <v>0</v>
      </c>
      <c r="Z74" s="87">
        <f t="shared" si="16"/>
        <v>0</v>
      </c>
      <c r="AA74" s="87">
        <f t="shared" si="16"/>
        <v>0</v>
      </c>
      <c r="AB74" s="87">
        <f t="shared" si="16"/>
        <v>0</v>
      </c>
      <c r="AC74" s="87">
        <f t="shared" si="16"/>
        <v>0</v>
      </c>
      <c r="AD74" s="87">
        <f t="shared" si="16"/>
        <v>0</v>
      </c>
      <c r="AE74" s="87">
        <f t="shared" si="16"/>
        <v>0</v>
      </c>
      <c r="AF74" s="87">
        <f t="shared" si="16"/>
        <v>0</v>
      </c>
      <c r="AG74" s="87">
        <f t="shared" si="16"/>
        <v>0</v>
      </c>
      <c r="AH74" s="87">
        <f t="shared" si="16"/>
        <v>180</v>
      </c>
      <c r="AI74" s="87">
        <f t="shared" si="16"/>
        <v>0</v>
      </c>
      <c r="AJ74" s="87">
        <f t="shared" si="16"/>
        <v>0</v>
      </c>
      <c r="AK74" s="87">
        <f t="shared" si="16"/>
        <v>0</v>
      </c>
      <c r="AL74" s="87">
        <v>200</v>
      </c>
      <c r="AM74" s="10"/>
      <c r="AN74" s="10"/>
      <c r="AO74" s="10"/>
    </row>
    <row r="75" spans="1:44" s="11" customFormat="1" ht="35.25" customHeight="1" x14ac:dyDescent="0.25">
      <c r="A75" s="68" t="s">
        <v>160</v>
      </c>
      <c r="B75" s="29" t="s">
        <v>35</v>
      </c>
      <c r="C75" s="7"/>
      <c r="D75" s="7"/>
      <c r="E75" s="7"/>
      <c r="F75" s="7"/>
      <c r="G75" s="7"/>
      <c r="H75" s="7"/>
      <c r="I75" s="7"/>
      <c r="J75" s="7"/>
      <c r="K75" s="7"/>
      <c r="L75" s="7"/>
      <c r="M75" s="7"/>
      <c r="N75" s="7"/>
      <c r="O75" s="7"/>
      <c r="P75" s="7"/>
      <c r="Q75" s="8">
        <v>870</v>
      </c>
      <c r="R75" s="7" t="s">
        <v>17</v>
      </c>
      <c r="S75" s="7" t="s">
        <v>28</v>
      </c>
      <c r="T75" s="9">
        <v>180</v>
      </c>
      <c r="U75" s="91"/>
      <c r="V75" s="91"/>
      <c r="W75" s="91"/>
      <c r="X75" s="95"/>
      <c r="Y75" s="95"/>
      <c r="Z75" s="95"/>
      <c r="AA75" s="95"/>
      <c r="AB75" s="95"/>
      <c r="AC75" s="95"/>
      <c r="AD75" s="95"/>
      <c r="AE75" s="95"/>
      <c r="AF75" s="95"/>
      <c r="AG75" s="95"/>
      <c r="AH75" s="91">
        <v>180</v>
      </c>
      <c r="AI75" s="91"/>
      <c r="AJ75" s="91"/>
      <c r="AK75" s="91"/>
      <c r="AL75" s="91">
        <v>200</v>
      </c>
      <c r="AM75" s="41"/>
      <c r="AN75" s="10"/>
      <c r="AO75" s="10"/>
    </row>
    <row r="76" spans="1:44" s="11" customFormat="1" ht="63" customHeight="1" x14ac:dyDescent="0.25">
      <c r="A76" s="69" t="s">
        <v>61</v>
      </c>
      <c r="B76" s="30" t="s">
        <v>63</v>
      </c>
      <c r="C76" s="7"/>
      <c r="D76" s="7"/>
      <c r="E76" s="7"/>
      <c r="F76" s="7"/>
      <c r="G76" s="7"/>
      <c r="H76" s="7"/>
      <c r="I76" s="7"/>
      <c r="J76" s="7"/>
      <c r="K76" s="7"/>
      <c r="L76" s="7"/>
      <c r="M76" s="7"/>
      <c r="N76" s="7"/>
      <c r="O76" s="7"/>
      <c r="P76" s="7"/>
      <c r="Q76" s="8"/>
      <c r="R76" s="7" t="s">
        <v>17</v>
      </c>
      <c r="S76" s="7" t="s">
        <v>14</v>
      </c>
      <c r="T76" s="136">
        <v>0</v>
      </c>
      <c r="U76" s="92"/>
      <c r="V76" s="92"/>
      <c r="W76" s="92"/>
      <c r="X76" s="100"/>
      <c r="Y76" s="100"/>
      <c r="Z76" s="100"/>
      <c r="AA76" s="100"/>
      <c r="AB76" s="100"/>
      <c r="AC76" s="100"/>
      <c r="AD76" s="100"/>
      <c r="AE76" s="100"/>
      <c r="AF76" s="100"/>
      <c r="AG76" s="100"/>
      <c r="AH76" s="92">
        <f>AH77</f>
        <v>687</v>
      </c>
      <c r="AI76" s="92"/>
      <c r="AJ76" s="92"/>
      <c r="AK76" s="92"/>
      <c r="AL76" s="92">
        <v>0</v>
      </c>
      <c r="AM76" s="10"/>
      <c r="AN76" s="10"/>
      <c r="AO76" s="10"/>
    </row>
    <row r="77" spans="1:44" s="11" customFormat="1" ht="39.75" customHeight="1" x14ac:dyDescent="0.25">
      <c r="A77" s="78" t="s">
        <v>161</v>
      </c>
      <c r="B77" s="32" t="s">
        <v>62</v>
      </c>
      <c r="C77" s="45"/>
      <c r="D77" s="45"/>
      <c r="E77" s="45"/>
      <c r="F77" s="45"/>
      <c r="G77" s="45"/>
      <c r="H77" s="45"/>
      <c r="I77" s="45"/>
      <c r="J77" s="45"/>
      <c r="K77" s="45"/>
      <c r="L77" s="45"/>
      <c r="M77" s="45"/>
      <c r="N77" s="45"/>
      <c r="O77" s="45"/>
      <c r="P77" s="45"/>
      <c r="Q77" s="46">
        <v>880</v>
      </c>
      <c r="R77" s="45" t="s">
        <v>17</v>
      </c>
      <c r="S77" s="45" t="s">
        <v>14</v>
      </c>
      <c r="T77" s="127">
        <v>0</v>
      </c>
      <c r="U77" s="49"/>
      <c r="V77" s="49"/>
      <c r="W77" s="49"/>
      <c r="X77" s="88"/>
      <c r="Y77" s="88"/>
      <c r="Z77" s="88"/>
      <c r="AA77" s="88"/>
      <c r="AB77" s="88"/>
      <c r="AC77" s="88"/>
      <c r="AD77" s="88"/>
      <c r="AE77" s="88"/>
      <c r="AF77" s="88"/>
      <c r="AG77" s="88"/>
      <c r="AH77" s="49">
        <v>687</v>
      </c>
      <c r="AI77" s="49"/>
      <c r="AJ77" s="49"/>
      <c r="AK77" s="49"/>
      <c r="AL77" s="49">
        <v>0</v>
      </c>
      <c r="AM77" s="10"/>
      <c r="AN77" s="10"/>
      <c r="AO77" s="10"/>
    </row>
    <row r="78" spans="1:44" s="11" customFormat="1" ht="80.25" customHeight="1" x14ac:dyDescent="0.25">
      <c r="A78" s="69" t="s">
        <v>33</v>
      </c>
      <c r="B78" s="15" t="s">
        <v>47</v>
      </c>
      <c r="C78" s="7"/>
      <c r="D78" s="7"/>
      <c r="E78" s="7"/>
      <c r="F78" s="7"/>
      <c r="G78" s="7"/>
      <c r="H78" s="7"/>
      <c r="I78" s="7"/>
      <c r="J78" s="7"/>
      <c r="K78" s="7"/>
      <c r="L78" s="7"/>
      <c r="M78" s="7"/>
      <c r="N78" s="7"/>
      <c r="O78" s="7"/>
      <c r="P78" s="7"/>
      <c r="Q78" s="8"/>
      <c r="R78" s="7"/>
      <c r="S78" s="7"/>
      <c r="T78" s="136">
        <f>T79+T80+T81+T82+T83+T84+T85+T86+T87+T88+T89</f>
        <v>1679.6</v>
      </c>
      <c r="U78" s="91" t="e">
        <f>#REF!+U80+U83+#REF!+U84+U85+U87+U89</f>
        <v>#REF!</v>
      </c>
      <c r="V78" s="91" t="e">
        <f>#REF!+V80+V83+#REF!+V84+V85+V87+V89</f>
        <v>#REF!</v>
      </c>
      <c r="W78" s="91" t="e">
        <f>#REF!+W80+W83+#REF!+W84+W85+W87+W89</f>
        <v>#REF!</v>
      </c>
      <c r="X78" s="91" t="e">
        <f>#REF!+X80+X83+#REF!+X84+X85+X87+X89</f>
        <v>#REF!</v>
      </c>
      <c r="Y78" s="91" t="e">
        <f>#REF!+Y80+Y83+#REF!+Y84+Y85+Y87+Y89</f>
        <v>#REF!</v>
      </c>
      <c r="Z78" s="91" t="e">
        <f>#REF!+Z80+Z83+#REF!+Z84+Z85+Z87+Z89</f>
        <v>#REF!</v>
      </c>
      <c r="AA78" s="91" t="e">
        <f>#REF!+AA80+AA83+#REF!+AA84+AA85+AA87+AA89</f>
        <v>#REF!</v>
      </c>
      <c r="AB78" s="91" t="e">
        <f>#REF!+AB80+AB83+#REF!+AB84+AB85+AB87+AB89</f>
        <v>#REF!</v>
      </c>
      <c r="AC78" s="91" t="e">
        <f>#REF!+AC80+AC83+#REF!+AC84+AC85+AC87+AC89</f>
        <v>#REF!</v>
      </c>
      <c r="AD78" s="91" t="e">
        <f>#REF!+AD80+AD83+#REF!+AD84+AD85+AD87+AD89</f>
        <v>#REF!</v>
      </c>
      <c r="AE78" s="91" t="e">
        <f>#REF!+AE80+AE83+#REF!+AE84+AE85+AE87+AE89</f>
        <v>#REF!</v>
      </c>
      <c r="AF78" s="91" t="e">
        <f>#REF!+AF80+AF83+#REF!+AF84+AF85+AF87+AF89</f>
        <v>#REF!</v>
      </c>
      <c r="AG78" s="91" t="e">
        <f>#REF!+AG80+AG83+#REF!+AG84+AG85+AG87+AG89</f>
        <v>#REF!</v>
      </c>
      <c r="AH78" s="92">
        <f>AH79+AH80+AH81+AH82+AH83+AH84+AH85+AH86+AH87+AH88+AH89</f>
        <v>1439</v>
      </c>
      <c r="AI78" s="92" t="e">
        <f>#REF!+AI80+AI83+#REF!+AI84+AI85+AI87+AI89</f>
        <v>#REF!</v>
      </c>
      <c r="AJ78" s="92" t="e">
        <f>#REF!+AJ80+AJ83+#REF!+AJ84+AJ85+AJ87+AJ89</f>
        <v>#REF!</v>
      </c>
      <c r="AK78" s="92" t="e">
        <f>#REF!+AK80+AK83+#REF!+AK84+AK85+AK87+AK89</f>
        <v>#REF!</v>
      </c>
      <c r="AL78" s="92">
        <f>AL79+AL80+AL81+AL82+AL83+AL84+AL85+AL86+AL87+AL88+AL89</f>
        <v>1926.6</v>
      </c>
      <c r="AM78" s="10"/>
      <c r="AN78" s="10"/>
      <c r="AO78" s="10"/>
    </row>
    <row r="79" spans="1:44" s="11" customFormat="1" ht="65.25" customHeight="1" x14ac:dyDescent="0.25">
      <c r="A79" s="51" t="s">
        <v>162</v>
      </c>
      <c r="B79" s="33" t="s">
        <v>65</v>
      </c>
      <c r="C79" s="43"/>
      <c r="D79" s="43"/>
      <c r="E79" s="43"/>
      <c r="F79" s="43"/>
      <c r="G79" s="43"/>
      <c r="H79" s="43"/>
      <c r="I79" s="43"/>
      <c r="J79" s="43"/>
      <c r="K79" s="43"/>
      <c r="L79" s="43"/>
      <c r="M79" s="43"/>
      <c r="N79" s="43"/>
      <c r="O79" s="43"/>
      <c r="P79" s="43"/>
      <c r="Q79" s="44">
        <v>240</v>
      </c>
      <c r="R79" s="43" t="s">
        <v>17</v>
      </c>
      <c r="S79" s="43" t="s">
        <v>30</v>
      </c>
      <c r="T79" s="129">
        <v>5</v>
      </c>
      <c r="U79" s="87"/>
      <c r="V79" s="87"/>
      <c r="W79" s="87"/>
      <c r="X79" s="87"/>
      <c r="Y79" s="87"/>
      <c r="Z79" s="87"/>
      <c r="AA79" s="87"/>
      <c r="AB79" s="87"/>
      <c r="AC79" s="87"/>
      <c r="AD79" s="87"/>
      <c r="AE79" s="87"/>
      <c r="AF79" s="87"/>
      <c r="AG79" s="87"/>
      <c r="AH79" s="87">
        <v>50</v>
      </c>
      <c r="AI79" s="87"/>
      <c r="AJ79" s="87"/>
      <c r="AK79" s="87"/>
      <c r="AL79" s="87">
        <v>50</v>
      </c>
      <c r="AM79" s="10"/>
      <c r="AN79" s="10"/>
      <c r="AO79" s="10"/>
    </row>
    <row r="80" spans="1:44" s="11" customFormat="1" ht="63" customHeight="1" x14ac:dyDescent="0.25">
      <c r="A80" s="38" t="s">
        <v>163</v>
      </c>
      <c r="B80" s="29" t="s">
        <v>36</v>
      </c>
      <c r="C80" s="7"/>
      <c r="D80" s="7"/>
      <c r="E80" s="7"/>
      <c r="F80" s="7"/>
      <c r="G80" s="7"/>
      <c r="H80" s="7"/>
      <c r="I80" s="7"/>
      <c r="J80" s="7"/>
      <c r="K80" s="7"/>
      <c r="L80" s="7"/>
      <c r="M80" s="7"/>
      <c r="N80" s="7"/>
      <c r="O80" s="7"/>
      <c r="P80" s="7"/>
      <c r="Q80" s="8">
        <v>240</v>
      </c>
      <c r="R80" s="7" t="s">
        <v>17</v>
      </c>
      <c r="S80" s="7" t="s">
        <v>30</v>
      </c>
      <c r="T80" s="90">
        <v>426.5</v>
      </c>
      <c r="U80" s="91"/>
      <c r="V80" s="91"/>
      <c r="W80" s="91"/>
      <c r="X80" s="95"/>
      <c r="Y80" s="95"/>
      <c r="Z80" s="95"/>
      <c r="AA80" s="95"/>
      <c r="AB80" s="95"/>
      <c r="AC80" s="95"/>
      <c r="AD80" s="95"/>
      <c r="AE80" s="95"/>
      <c r="AF80" s="95"/>
      <c r="AG80" s="95"/>
      <c r="AH80" s="91">
        <v>5</v>
      </c>
      <c r="AI80" s="91"/>
      <c r="AJ80" s="91"/>
      <c r="AK80" s="91"/>
      <c r="AL80" s="91">
        <v>5</v>
      </c>
      <c r="AM80" s="10"/>
      <c r="AN80" s="10"/>
      <c r="AO80" s="10"/>
    </row>
    <row r="81" spans="1:42" s="11" customFormat="1" ht="56.25" customHeight="1" x14ac:dyDescent="0.25">
      <c r="A81" s="39" t="s">
        <v>66</v>
      </c>
      <c r="B81" s="29" t="s">
        <v>36</v>
      </c>
      <c r="C81" s="7"/>
      <c r="D81" s="7"/>
      <c r="E81" s="7"/>
      <c r="F81" s="7"/>
      <c r="G81" s="7"/>
      <c r="H81" s="7"/>
      <c r="I81" s="7"/>
      <c r="J81" s="7"/>
      <c r="K81" s="7"/>
      <c r="L81" s="7"/>
      <c r="M81" s="7"/>
      <c r="N81" s="7"/>
      <c r="O81" s="7"/>
      <c r="P81" s="7"/>
      <c r="Q81" s="8">
        <v>830</v>
      </c>
      <c r="R81" s="7" t="s">
        <v>17</v>
      </c>
      <c r="S81" s="7" t="s">
        <v>30</v>
      </c>
      <c r="T81" s="143">
        <v>8.9</v>
      </c>
      <c r="U81" s="91"/>
      <c r="V81" s="91"/>
      <c r="W81" s="91"/>
      <c r="X81" s="95"/>
      <c r="Y81" s="95"/>
      <c r="Z81" s="95"/>
      <c r="AA81" s="95"/>
      <c r="AB81" s="95"/>
      <c r="AC81" s="95"/>
      <c r="AD81" s="95"/>
      <c r="AE81" s="95"/>
      <c r="AF81" s="95"/>
      <c r="AG81" s="95"/>
      <c r="AH81" s="91">
        <v>5</v>
      </c>
      <c r="AI81" s="91"/>
      <c r="AJ81" s="91"/>
      <c r="AK81" s="91"/>
      <c r="AL81" s="91">
        <v>5</v>
      </c>
      <c r="AM81" s="10"/>
      <c r="AN81" s="10"/>
      <c r="AO81" s="10"/>
    </row>
    <row r="82" spans="1:42" s="11" customFormat="1" ht="54" customHeight="1" x14ac:dyDescent="0.25">
      <c r="A82" s="39" t="s">
        <v>164</v>
      </c>
      <c r="B82" s="29" t="s">
        <v>36</v>
      </c>
      <c r="C82" s="7"/>
      <c r="D82" s="7"/>
      <c r="E82" s="7"/>
      <c r="F82" s="7"/>
      <c r="G82" s="7"/>
      <c r="H82" s="7"/>
      <c r="I82" s="7"/>
      <c r="J82" s="7"/>
      <c r="K82" s="7"/>
      <c r="L82" s="7"/>
      <c r="M82" s="7"/>
      <c r="N82" s="7"/>
      <c r="O82" s="7"/>
      <c r="P82" s="7"/>
      <c r="Q82" s="8">
        <v>850</v>
      </c>
      <c r="R82" s="7" t="s">
        <v>17</v>
      </c>
      <c r="S82" s="7" t="s">
        <v>30</v>
      </c>
      <c r="T82" s="143">
        <v>180</v>
      </c>
      <c r="U82" s="91"/>
      <c r="V82" s="91"/>
      <c r="W82" s="91"/>
      <c r="X82" s="95"/>
      <c r="Y82" s="95"/>
      <c r="Z82" s="95"/>
      <c r="AA82" s="95"/>
      <c r="AB82" s="95"/>
      <c r="AC82" s="95"/>
      <c r="AD82" s="95"/>
      <c r="AE82" s="95"/>
      <c r="AF82" s="95"/>
      <c r="AG82" s="95"/>
      <c r="AH82" s="91">
        <v>110</v>
      </c>
      <c r="AI82" s="91"/>
      <c r="AJ82" s="91"/>
      <c r="AK82" s="91"/>
      <c r="AL82" s="91">
        <v>116</v>
      </c>
      <c r="AM82" s="10"/>
      <c r="AN82" s="10"/>
      <c r="AO82" s="10"/>
    </row>
    <row r="83" spans="1:42" s="11" customFormat="1" ht="152.25" customHeight="1" x14ac:dyDescent="0.25">
      <c r="A83" s="65" t="s">
        <v>171</v>
      </c>
      <c r="B83" s="29" t="s">
        <v>37</v>
      </c>
      <c r="C83" s="7"/>
      <c r="D83" s="7"/>
      <c r="E83" s="7"/>
      <c r="F83" s="7"/>
      <c r="G83" s="7"/>
      <c r="H83" s="7"/>
      <c r="I83" s="7"/>
      <c r="J83" s="7"/>
      <c r="K83" s="7"/>
      <c r="L83" s="7"/>
      <c r="M83" s="7"/>
      <c r="N83" s="7"/>
      <c r="O83" s="7"/>
      <c r="P83" s="7"/>
      <c r="Q83" s="8">
        <v>120</v>
      </c>
      <c r="R83" s="7" t="s">
        <v>38</v>
      </c>
      <c r="S83" s="7" t="s">
        <v>19</v>
      </c>
      <c r="T83" s="91">
        <v>413.6</v>
      </c>
      <c r="U83" s="91"/>
      <c r="V83" s="91"/>
      <c r="W83" s="91"/>
      <c r="X83" s="95"/>
      <c r="Y83" s="95"/>
      <c r="Z83" s="95"/>
      <c r="AA83" s="95"/>
      <c r="AB83" s="95"/>
      <c r="AC83" s="95"/>
      <c r="AD83" s="95"/>
      <c r="AE83" s="95"/>
      <c r="AF83" s="95"/>
      <c r="AG83" s="95"/>
      <c r="AH83" s="91">
        <v>448.2</v>
      </c>
      <c r="AI83" s="91"/>
      <c r="AJ83" s="91"/>
      <c r="AK83" s="91"/>
      <c r="AL83" s="91">
        <v>463.9</v>
      </c>
      <c r="AM83" s="10"/>
      <c r="AN83" s="10"/>
      <c r="AO83" s="10"/>
    </row>
    <row r="84" spans="1:42" s="11" customFormat="1" ht="80.25" customHeight="1" thickBot="1" x14ac:dyDescent="0.3">
      <c r="A84" s="65" t="s">
        <v>40</v>
      </c>
      <c r="B84" s="32" t="s">
        <v>39</v>
      </c>
      <c r="C84" s="7"/>
      <c r="D84" s="7"/>
      <c r="E84" s="7"/>
      <c r="F84" s="7"/>
      <c r="G84" s="7"/>
      <c r="H84" s="7"/>
      <c r="I84" s="7"/>
      <c r="J84" s="7"/>
      <c r="K84" s="7"/>
      <c r="L84" s="7"/>
      <c r="M84" s="7"/>
      <c r="N84" s="7"/>
      <c r="O84" s="7"/>
      <c r="P84" s="7"/>
      <c r="Q84" s="8">
        <v>240</v>
      </c>
      <c r="R84" s="7" t="s">
        <v>17</v>
      </c>
      <c r="S84" s="7" t="s">
        <v>18</v>
      </c>
      <c r="T84" s="9">
        <v>0.2</v>
      </c>
      <c r="U84" s="91"/>
      <c r="V84" s="91"/>
      <c r="W84" s="91"/>
      <c r="X84" s="95"/>
      <c r="Y84" s="95"/>
      <c r="Z84" s="95"/>
      <c r="AA84" s="95"/>
      <c r="AB84" s="95"/>
      <c r="AC84" s="95"/>
      <c r="AD84" s="95"/>
      <c r="AE84" s="95"/>
      <c r="AF84" s="95"/>
      <c r="AG84" s="95"/>
      <c r="AH84" s="91">
        <v>0.2</v>
      </c>
      <c r="AI84" s="91"/>
      <c r="AJ84" s="91"/>
      <c r="AK84" s="91"/>
      <c r="AL84" s="91">
        <v>0.2</v>
      </c>
      <c r="AM84" s="10"/>
      <c r="AN84" s="10"/>
      <c r="AO84" s="10"/>
    </row>
    <row r="85" spans="1:42" s="11" customFormat="1" ht="88.5" customHeight="1" thickBot="1" x14ac:dyDescent="0.35">
      <c r="A85" s="40" t="s">
        <v>165</v>
      </c>
      <c r="B85" s="36" t="s">
        <v>41</v>
      </c>
      <c r="C85" s="29"/>
      <c r="D85" s="7"/>
      <c r="E85" s="7"/>
      <c r="F85" s="7"/>
      <c r="G85" s="7"/>
      <c r="H85" s="7"/>
      <c r="I85" s="7"/>
      <c r="J85" s="7"/>
      <c r="K85" s="7"/>
      <c r="L85" s="7"/>
      <c r="M85" s="7"/>
      <c r="N85" s="7"/>
      <c r="O85" s="7"/>
      <c r="P85" s="7"/>
      <c r="Q85" s="8">
        <v>540</v>
      </c>
      <c r="R85" s="7" t="s">
        <v>17</v>
      </c>
      <c r="S85" s="7" t="s">
        <v>18</v>
      </c>
      <c r="T85" s="9">
        <v>64.8</v>
      </c>
      <c r="U85" s="91"/>
      <c r="V85" s="91"/>
      <c r="W85" s="91"/>
      <c r="X85" s="95"/>
      <c r="Y85" s="95"/>
      <c r="Z85" s="95"/>
      <c r="AA85" s="95"/>
      <c r="AB85" s="95"/>
      <c r="AC85" s="95"/>
      <c r="AD85" s="95"/>
      <c r="AE85" s="95"/>
      <c r="AF85" s="95"/>
      <c r="AG85" s="95"/>
      <c r="AH85" s="91">
        <v>0</v>
      </c>
      <c r="AI85" s="91"/>
      <c r="AJ85" s="91"/>
      <c r="AK85" s="91"/>
      <c r="AL85" s="91">
        <v>0</v>
      </c>
      <c r="AM85" s="10"/>
      <c r="AN85" s="10"/>
      <c r="AO85" s="10"/>
    </row>
    <row r="86" spans="1:42" s="11" customFormat="1" ht="81.75" customHeight="1" thickBot="1" x14ac:dyDescent="0.3">
      <c r="A86" s="65" t="s">
        <v>166</v>
      </c>
      <c r="B86" s="34" t="s">
        <v>52</v>
      </c>
      <c r="C86" s="7"/>
      <c r="D86" s="7"/>
      <c r="E86" s="7"/>
      <c r="F86" s="7"/>
      <c r="G86" s="7"/>
      <c r="H86" s="7"/>
      <c r="I86" s="7"/>
      <c r="J86" s="7"/>
      <c r="K86" s="7"/>
      <c r="L86" s="7"/>
      <c r="M86" s="7"/>
      <c r="N86" s="7"/>
      <c r="O86" s="7"/>
      <c r="P86" s="7"/>
      <c r="Q86" s="8">
        <v>540</v>
      </c>
      <c r="R86" s="7" t="s">
        <v>15</v>
      </c>
      <c r="S86" s="7" t="s">
        <v>38</v>
      </c>
      <c r="T86" s="9">
        <v>254.5</v>
      </c>
      <c r="U86" s="91"/>
      <c r="V86" s="91"/>
      <c r="W86" s="91"/>
      <c r="X86" s="95"/>
      <c r="Y86" s="95"/>
      <c r="Z86" s="95"/>
      <c r="AA86" s="95"/>
      <c r="AB86" s="95"/>
      <c r="AC86" s="95"/>
      <c r="AD86" s="95"/>
      <c r="AE86" s="95"/>
      <c r="AF86" s="95"/>
      <c r="AG86" s="95"/>
      <c r="AH86" s="91">
        <v>254.5</v>
      </c>
      <c r="AI86" s="91"/>
      <c r="AJ86" s="91"/>
      <c r="AK86" s="91"/>
      <c r="AL86" s="91">
        <v>254.5</v>
      </c>
      <c r="AM86" s="10"/>
      <c r="AN86" s="10"/>
      <c r="AO86" s="10"/>
    </row>
    <row r="87" spans="1:42" s="28" customFormat="1" ht="111" customHeight="1" thickBot="1" x14ac:dyDescent="0.35">
      <c r="A87" s="40" t="s">
        <v>167</v>
      </c>
      <c r="B87" s="36" t="s">
        <v>42</v>
      </c>
      <c r="C87" s="29"/>
      <c r="D87" s="7"/>
      <c r="E87" s="7"/>
      <c r="F87" s="7"/>
      <c r="G87" s="7"/>
      <c r="H87" s="7"/>
      <c r="I87" s="7"/>
      <c r="J87" s="7"/>
      <c r="K87" s="7"/>
      <c r="L87" s="7"/>
      <c r="M87" s="7"/>
      <c r="N87" s="7"/>
      <c r="O87" s="7"/>
      <c r="P87" s="7"/>
      <c r="Q87" s="8">
        <v>540</v>
      </c>
      <c r="R87" s="7" t="s">
        <v>17</v>
      </c>
      <c r="S87" s="7" t="s">
        <v>43</v>
      </c>
      <c r="T87" s="91">
        <v>242.8</v>
      </c>
      <c r="U87" s="91"/>
      <c r="V87" s="91"/>
      <c r="W87" s="91"/>
      <c r="X87" s="95"/>
      <c r="Y87" s="95"/>
      <c r="Z87" s="95"/>
      <c r="AA87" s="95"/>
      <c r="AB87" s="95"/>
      <c r="AC87" s="95"/>
      <c r="AD87" s="95"/>
      <c r="AE87" s="95"/>
      <c r="AF87" s="95"/>
      <c r="AG87" s="95"/>
      <c r="AH87" s="91">
        <v>0</v>
      </c>
      <c r="AI87" s="91"/>
      <c r="AJ87" s="91"/>
      <c r="AK87" s="91"/>
      <c r="AL87" s="91">
        <v>0</v>
      </c>
      <c r="AM87" s="52"/>
      <c r="AN87" s="27"/>
      <c r="AO87" s="27"/>
    </row>
    <row r="88" spans="1:42" ht="40.5" customHeight="1" x14ac:dyDescent="0.25">
      <c r="A88" s="64" t="s">
        <v>168</v>
      </c>
      <c r="B88" s="33" t="s">
        <v>59</v>
      </c>
      <c r="C88" s="7"/>
      <c r="D88" s="7"/>
      <c r="E88" s="7"/>
      <c r="F88" s="7"/>
      <c r="G88" s="7"/>
      <c r="H88" s="7"/>
      <c r="I88" s="7"/>
      <c r="J88" s="7"/>
      <c r="K88" s="7"/>
      <c r="L88" s="7"/>
      <c r="M88" s="7"/>
      <c r="N88" s="7"/>
      <c r="O88" s="7"/>
      <c r="P88" s="7"/>
      <c r="Q88" s="8">
        <v>540</v>
      </c>
      <c r="R88" s="7" t="s">
        <v>17</v>
      </c>
      <c r="S88" s="7" t="s">
        <v>30</v>
      </c>
      <c r="T88" s="91">
        <v>83.3</v>
      </c>
      <c r="U88" s="91"/>
      <c r="V88" s="91"/>
      <c r="W88" s="91"/>
      <c r="X88" s="95"/>
      <c r="Y88" s="95"/>
      <c r="Z88" s="95"/>
      <c r="AA88" s="95"/>
      <c r="AB88" s="95"/>
      <c r="AC88" s="95"/>
      <c r="AD88" s="95"/>
      <c r="AE88" s="95"/>
      <c r="AF88" s="95"/>
      <c r="AG88" s="95"/>
      <c r="AH88" s="91">
        <v>0</v>
      </c>
      <c r="AI88" s="91"/>
      <c r="AJ88" s="91"/>
      <c r="AK88" s="91"/>
      <c r="AL88" s="91">
        <v>0</v>
      </c>
    </row>
    <row r="89" spans="1:42" ht="33" customHeight="1" thickBot="1" x14ac:dyDescent="0.3">
      <c r="A89" s="78" t="s">
        <v>169</v>
      </c>
      <c r="B89" s="32" t="s">
        <v>44</v>
      </c>
      <c r="C89" s="45"/>
      <c r="D89" s="45"/>
      <c r="E89" s="45"/>
      <c r="F89" s="45"/>
      <c r="G89" s="45"/>
      <c r="H89" s="45"/>
      <c r="I89" s="45"/>
      <c r="J89" s="45"/>
      <c r="K89" s="45"/>
      <c r="L89" s="45"/>
      <c r="M89" s="45"/>
      <c r="N89" s="45"/>
      <c r="O89" s="45"/>
      <c r="P89" s="45"/>
      <c r="Q89" s="46">
        <v>880</v>
      </c>
      <c r="R89" s="45" t="s">
        <v>17</v>
      </c>
      <c r="S89" s="45" t="s">
        <v>30</v>
      </c>
      <c r="T89" s="127">
        <v>0</v>
      </c>
      <c r="U89" s="49"/>
      <c r="V89" s="49"/>
      <c r="W89" s="49"/>
      <c r="X89" s="88"/>
      <c r="Y89" s="88"/>
      <c r="Z89" s="88"/>
      <c r="AA89" s="88"/>
      <c r="AB89" s="88"/>
      <c r="AC89" s="88"/>
      <c r="AD89" s="88"/>
      <c r="AE89" s="88"/>
      <c r="AF89" s="88"/>
      <c r="AG89" s="88"/>
      <c r="AH89" s="49">
        <v>566.1</v>
      </c>
      <c r="AI89" s="49"/>
      <c r="AJ89" s="49"/>
      <c r="AK89" s="49"/>
      <c r="AL89" s="49">
        <v>1032</v>
      </c>
    </row>
    <row r="90" spans="1:42" ht="33" customHeight="1" thickBot="1" x14ac:dyDescent="0.3">
      <c r="A90" s="53" t="s">
        <v>45</v>
      </c>
      <c r="B90" s="54"/>
      <c r="C90" s="55"/>
      <c r="D90" s="55"/>
      <c r="E90" s="55"/>
      <c r="F90" s="55"/>
      <c r="G90" s="55"/>
      <c r="H90" s="55"/>
      <c r="I90" s="55"/>
      <c r="J90" s="55"/>
      <c r="K90" s="55"/>
      <c r="L90" s="55"/>
      <c r="M90" s="55"/>
      <c r="N90" s="55"/>
      <c r="O90" s="55"/>
      <c r="P90" s="55"/>
      <c r="Q90" s="56"/>
      <c r="R90" s="55"/>
      <c r="S90" s="125"/>
      <c r="T90" s="137">
        <f>T73+T71+T68+T60+T56+T53+T45+T41+T37+T32+T24+T18+T14</f>
        <v>41442.499999999993</v>
      </c>
      <c r="U90" s="126" t="e">
        <f>U73+#REF!+U68+U60+U56+U53+U45+U41+U37+U32+U24+U18+U14</f>
        <v>#REF!</v>
      </c>
      <c r="V90" s="57" t="e">
        <f>V73+#REF!+V68+V60+V56+V53+V45+V41+V37+V32+V24+V18+V14</f>
        <v>#REF!</v>
      </c>
      <c r="W90" s="57" t="e">
        <f>W73+#REF!+W68+W60+W56+W53+W45+W41+W37+W32+W24+W18+W14</f>
        <v>#REF!</v>
      </c>
      <c r="X90" s="57" t="e">
        <f>X73+#REF!+X68+X60+X56+X53+X45+X41+X37+X32+X24+X18+X14</f>
        <v>#REF!</v>
      </c>
      <c r="Y90" s="57" t="e">
        <f>Y73+#REF!+Y68+Y60+Y56+Y53+Y45+Y41+Y37+Y32+Y24+Y18+Y14</f>
        <v>#REF!</v>
      </c>
      <c r="Z90" s="57" t="e">
        <f>Z73+#REF!+Z68+Z60+Z56+Z53+Z45+Z41+Z37+Z32+Z24+Z18+Z14</f>
        <v>#REF!</v>
      </c>
      <c r="AA90" s="57" t="e">
        <f>AA73+#REF!+AA68+AA60+AA56+AA53+AA45+AA41+AA37+AA32+AA24+AA18+AA14</f>
        <v>#REF!</v>
      </c>
      <c r="AB90" s="57" t="e">
        <f>AB73+#REF!+AB68+AB60+AB56+AB53+AB45+AB41+AB37+AB32+AB24+AB18+AB14</f>
        <v>#REF!</v>
      </c>
      <c r="AC90" s="57" t="e">
        <f>AC73+#REF!+AC68+AC60+AC56+AC53+AC45+AC41+AC37+AC32+AC24+AC18+AC14</f>
        <v>#REF!</v>
      </c>
      <c r="AD90" s="57" t="e">
        <f>AD73+#REF!+AD68+AD60+AD56+AD53+AD45+AD41+AD37+AD32+AD24+AD18+AD14</f>
        <v>#REF!</v>
      </c>
      <c r="AE90" s="57" t="e">
        <f>AE73+#REF!+AE68+AE60+AE56+AE53+AE45+AE41+AE37+AE32+AE24+AE18+AE14</f>
        <v>#REF!</v>
      </c>
      <c r="AF90" s="57" t="e">
        <f>AF73+#REF!+AF68+AF60+AF56+AF53+AF45+AF41+AF37+AF32+AF24+AF18+AF14</f>
        <v>#REF!</v>
      </c>
      <c r="AG90" s="57" t="e">
        <f>AG73+#REF!+AG68+AG60+AG56+AG53+AG45+AG41+AG37+AG32+AG24+AG18+AG14</f>
        <v>#REF!</v>
      </c>
      <c r="AH90" s="85">
        <f>AH73+AH68+AH60++AH56+AH53+AH45+AH41+AH37+AH32+AH24+AH18+AH14+AH71</f>
        <v>27298.800000000003</v>
      </c>
      <c r="AI90" s="85" t="e">
        <f>AI73+#REF!+AI68+AI60+AI56+AI53+AI45+AI41+AI37+AI32+AI24+AI18+AI14</f>
        <v>#REF!</v>
      </c>
      <c r="AJ90" s="85" t="e">
        <f>AJ73+#REF!+AJ68+AJ60+AJ56+AJ53+AJ45+AJ41+AJ37+AJ32+AJ24+AJ18+AJ14</f>
        <v>#REF!</v>
      </c>
      <c r="AK90" s="85" t="e">
        <f>AK73+#REF!+AK68+AK60+AK56+AK53+AK45+AK41+AK37+AK32+AK24+AK18+AK14</f>
        <v>#REF!</v>
      </c>
      <c r="AL90" s="86">
        <f>AL73+AL68+AL60+AL56+AL53+AL45+AL41+AL37+AL32+AL24+AL18+AL14+AL71</f>
        <v>21103.9</v>
      </c>
    </row>
    <row r="91" spans="1:42" s="110" customFormat="1" ht="21.6" customHeight="1" x14ac:dyDescent="0.25">
      <c r="A91" s="22"/>
      <c r="B91"/>
      <c r="C91"/>
      <c r="D91"/>
      <c r="E91"/>
      <c r="F91"/>
      <c r="G91"/>
      <c r="H91"/>
      <c r="I91"/>
      <c r="J91"/>
      <c r="K91"/>
      <c r="L91"/>
      <c r="M91"/>
      <c r="N91"/>
      <c r="O91"/>
      <c r="P91"/>
      <c r="Q91"/>
      <c r="R91"/>
      <c r="S91"/>
      <c r="T91" s="138"/>
      <c r="U91"/>
      <c r="V91"/>
      <c r="W91"/>
      <c r="X91"/>
      <c r="Y91"/>
      <c r="Z91"/>
      <c r="AA91"/>
      <c r="AB91"/>
      <c r="AC91"/>
      <c r="AD91"/>
      <c r="AE91"/>
      <c r="AF91"/>
      <c r="AG91"/>
      <c r="AH91"/>
      <c r="AI91"/>
      <c r="AJ91"/>
      <c r="AK91"/>
      <c r="AL91" t="s">
        <v>69</v>
      </c>
      <c r="AP91" s="141" t="s">
        <v>176</v>
      </c>
    </row>
    <row r="92" spans="1:42" ht="43.9" customHeight="1" x14ac:dyDescent="0.3">
      <c r="A92" s="144" t="s">
        <v>177</v>
      </c>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row>
    <row r="93" spans="1:42" ht="14.45" customHeight="1" x14ac:dyDescent="0.3">
      <c r="A93" s="25"/>
      <c r="B93" s="6"/>
      <c r="C93" s="6"/>
      <c r="D93" s="6"/>
      <c r="E93" s="6"/>
      <c r="F93" s="6"/>
      <c r="G93" s="6"/>
      <c r="H93" s="6"/>
      <c r="I93" s="6"/>
      <c r="J93" s="6"/>
      <c r="K93" s="6"/>
      <c r="L93" s="6"/>
      <c r="M93" s="6"/>
      <c r="N93" s="6"/>
      <c r="O93" s="6"/>
      <c r="P93" s="6"/>
      <c r="Q93" s="6"/>
      <c r="R93" s="6"/>
      <c r="S93" s="6"/>
      <c r="T93" s="139"/>
      <c r="U93" s="6"/>
      <c r="V93" s="6"/>
      <c r="W93" s="6"/>
      <c r="X93" s="6"/>
      <c r="Y93" s="6"/>
      <c r="Z93" s="6"/>
      <c r="AA93" s="6"/>
      <c r="AB93" s="6"/>
      <c r="AC93" s="6"/>
      <c r="AD93" s="6"/>
      <c r="AE93" s="6"/>
      <c r="AF93" s="6"/>
      <c r="AG93" s="6"/>
      <c r="AH93" s="16"/>
    </row>
    <row r="94" spans="1:42" ht="14.45" customHeight="1" x14ac:dyDescent="0.25">
      <c r="AH94" s="17"/>
    </row>
    <row r="95" spans="1:42" ht="14.45" customHeight="1" x14ac:dyDescent="0.3">
      <c r="A95" s="26"/>
      <c r="AH95" s="16"/>
    </row>
  </sheetData>
  <mergeCells count="17">
    <mergeCell ref="AL11:AL13"/>
    <mergeCell ref="A92:AP92"/>
    <mergeCell ref="B6:AL6"/>
    <mergeCell ref="S1:AL1"/>
    <mergeCell ref="B2:AL5"/>
    <mergeCell ref="AO10:AO11"/>
    <mergeCell ref="AN10:AN11"/>
    <mergeCell ref="AM10:AM11"/>
    <mergeCell ref="A8:AL8"/>
    <mergeCell ref="A10:A13"/>
    <mergeCell ref="B10:P13"/>
    <mergeCell ref="Q10:Q13"/>
    <mergeCell ref="R10:R13"/>
    <mergeCell ref="S10:S13"/>
    <mergeCell ref="T10:AL10"/>
    <mergeCell ref="T11:T13"/>
    <mergeCell ref="AH11:AH13"/>
  </mergeCells>
  <pageMargins left="0.71" right="0.2" top="0.32" bottom="0.25" header="0" footer="0"/>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Пользователь Windows</cp:lastModifiedBy>
  <cp:lastPrinted>2025-04-10T08:52:49Z</cp:lastPrinted>
  <dcterms:created xsi:type="dcterms:W3CDTF">2021-05-19T08:49:29Z</dcterms:created>
  <dcterms:modified xsi:type="dcterms:W3CDTF">2025-12-26T09:26:22Z</dcterms:modified>
</cp:coreProperties>
</file>